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oRo\Desktop\WorldDAB Automotive Torino 2019\AMD 2021\Call November 2021\"/>
    </mc:Choice>
  </mc:AlternateContent>
  <xr:revisionPtr revIDLastSave="0" documentId="13_ncr:1_{BCDFB689-FFB9-40C4-ADD8-4AD6BFE8AE15}" xr6:coauthVersionLast="47" xr6:coauthVersionMax="47" xr10:uidLastSave="{00000000-0000-0000-0000-000000000000}"/>
  <bookViews>
    <workbookView xWindow="-110" yWindow="-110" windowWidth="19420" windowHeight="10420" activeTab="3" xr2:uid="{67984705-D846-4E2D-BA2C-04A660BC9268}"/>
  </bookViews>
  <sheets>
    <sheet name="Intro" sheetId="4" r:id="rId1"/>
    <sheet name="Reference Model" sheetId="5" r:id="rId2"/>
    <sheet name="Large Signal Handling" sheetId="1" r:id="rId3"/>
    <sheet name="Receiver Sensitivity" sheetId="3" r:id="rId4"/>
    <sheet name="EN62104" sheetId="2" r:id="rId5"/>
    <sheet name="ETSI TS 103461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2" i="1" l="1"/>
  <c r="K24" i="1" l="1"/>
  <c r="K14" i="1"/>
  <c r="E35" i="3"/>
  <c r="E33" i="3" s="1"/>
  <c r="E34" i="3" s="1"/>
  <c r="D28" i="3"/>
  <c r="E30" i="3" s="1"/>
  <c r="D25" i="1"/>
  <c r="E27" i="1" s="1"/>
  <c r="G30" i="3" l="1"/>
  <c r="G31" i="3" s="1"/>
  <c r="E31" i="3"/>
  <c r="I30" i="3"/>
  <c r="I31" i="3" s="1"/>
  <c r="G27" i="1"/>
  <c r="G28" i="1" s="1"/>
  <c r="E28" i="1"/>
  <c r="I27" i="1"/>
  <c r="I28" i="1" s="1"/>
  <c r="D15" i="3"/>
  <c r="D15" i="1"/>
  <c r="C16" i="6" l="1"/>
  <c r="E22" i="3"/>
  <c r="C16" i="2"/>
  <c r="E20" i="3" l="1"/>
  <c r="E21" i="3" s="1"/>
  <c r="E17" i="3"/>
  <c r="E18" i="3" s="1"/>
  <c r="I17" i="3" l="1"/>
  <c r="I18" i="3" s="1"/>
  <c r="G17" i="3"/>
  <c r="G18" i="3" s="1"/>
  <c r="E17" i="1" l="1"/>
  <c r="G17" i="1" s="1"/>
  <c r="G18" i="1" s="1"/>
  <c r="E18" i="1" l="1"/>
  <c r="I17" i="1"/>
  <c r="I18" i="1" s="1"/>
</calcChain>
</file>

<file path=xl/sharedStrings.xml><?xml version="1.0" encoding="utf-8"?>
<sst xmlns="http://schemas.openxmlformats.org/spreadsheetml/2006/main" count="363" uniqueCount="162">
  <si>
    <t>Antenna Input</t>
  </si>
  <si>
    <t>Fieldstrenght</t>
  </si>
  <si>
    <t>Antenna Output</t>
  </si>
  <si>
    <t>dBm</t>
  </si>
  <si>
    <t>Preamplifier</t>
  </si>
  <si>
    <t>Antenna</t>
  </si>
  <si>
    <t>Receiver Input</t>
  </si>
  <si>
    <t>Cable</t>
  </si>
  <si>
    <t>Signal [dBuV]</t>
  </si>
  <si>
    <t>OIP3 [dBm]</t>
  </si>
  <si>
    <t>Signalpower [dBm]</t>
  </si>
  <si>
    <t>Preamp Gain [dB]</t>
  </si>
  <si>
    <t>Preamplifier Output</t>
  </si>
  <si>
    <t>Remarks</t>
  </si>
  <si>
    <t>OIP3: Output third order intercept point: virtual operation point where third order intermodulation products would be equal to the wanted signal</t>
  </si>
  <si>
    <t xml:space="preserve">Third order intermodulation product rise or fall with 3dB per 1dB of wanted signal. A reduction of the wanted signal by 5dB make third order intermodulation decrease by 15dB </t>
  </si>
  <si>
    <t>These values mean the antenna preamplifier to be a high linear amplifier, indeed benefical for large signal handling, on the other hand questionable whether all suppliers will reach/accept/support this value</t>
  </si>
  <si>
    <t>Such designs need 50 - 80mA supply current to be that linear, what is not often seen in products</t>
  </si>
  <si>
    <t xml:space="preserve">In general DAB+ signal should have &gt;15dB C/N at preamplifier output, so maximum usable power output of preamplifier is roughly OIP3 - 5dB, what is already beyond 1dB compression point </t>
  </si>
  <si>
    <t>Loss [dB]</t>
  </si>
  <si>
    <t>Specifications according IEC EN62104</t>
  </si>
  <si>
    <t>DAB+ Receiver Performance Reference Model for OEM- and Aftermarket Receivers according IEC EN62104 Version 1.0</t>
  </si>
  <si>
    <t>Criteria / Parameter</t>
  </si>
  <si>
    <t>Filtering before antenna preamplifier improve large signal handling in presence of strong FM stations</t>
  </si>
  <si>
    <t>Noise Figure [dB]</t>
  </si>
  <si>
    <t>EN62104: Specified Vout of 112dBuV with IM3 -60dB below wanted signal results in a OIP3 of 132dBuV or +25dBm, or a 1dB compression point P1dB of +15dBm - both values are indeed high levels</t>
  </si>
  <si>
    <t>Minimum signalpower Gauss [dBm]</t>
  </si>
  <si>
    <t>Minimum signalpower Rayleigh [dBm]</t>
  </si>
  <si>
    <t>Receiver Sensitivity</t>
  </si>
  <si>
    <t>EN62104 defines a receiver input of +10dBm for car receivers and -10dBm for devices, EN52208 was 0dBm, +10dB seems to be challanging as chips do not provide this, attenuation is unlikely</t>
  </si>
  <si>
    <t>When receiver does  not provide +10dBm then preamplifier gain is critical and shall be limited -&gt; compare impact of gain on large signal handling and sensitivity (next sheet), the optimal gain will be obvious</t>
  </si>
  <si>
    <t>As above examples show, a preamplifier gain of more than 12dB is often not needed and usefull but lowers large signal handling significantly</t>
  </si>
  <si>
    <t>When receiver is not working with +10dBm the gain shall be lowered below 10dB!!</t>
  </si>
  <si>
    <t>Examples for Large Signal Handling</t>
  </si>
  <si>
    <t>Noise figure of preamplifier</t>
  </si>
  <si>
    <t>Noise figure of receiver</t>
  </si>
  <si>
    <t>C/N Rayleigh</t>
  </si>
  <si>
    <t>Highpass filtering shall be at least 2nd order or 20dB / decade to avoid too much interference from FM stations</t>
  </si>
  <si>
    <t xml:space="preserve">Value in row C to be understod as the total fieldstrength from all DAB+ ensembles. When not idealy filtered even FM stations or further radioservices will demand significant margin of row C as well </t>
  </si>
  <si>
    <t>Gain [dBi / dB]</t>
  </si>
  <si>
    <t>Output Impedance [Ω]</t>
  </si>
  <si>
    <t>@ gaussian channel @ EEP-3A</t>
  </si>
  <si>
    <t xml:space="preserve">Maximal Signalpower @ output of preamplifier </t>
  </si>
  <si>
    <t>dBi</t>
  </si>
  <si>
    <t>Physical Antenna Gain</t>
  </si>
  <si>
    <t xml:space="preserve">Antennafactor </t>
  </si>
  <si>
    <t>[dB/m]</t>
  </si>
  <si>
    <t xml:space="preserve">Fieldstrength </t>
  </si>
  <si>
    <t>[dBuV/m]</t>
  </si>
  <si>
    <t>[dBuV]</t>
  </si>
  <si>
    <t xml:space="preserve"> [dBm]</t>
  </si>
  <si>
    <t>Third Order Output Intercept Point OIP3</t>
  </si>
  <si>
    <t xml:space="preserve">corresponds to IM3 of 60dBc @ 112dBuV </t>
  </si>
  <si>
    <t>dB</t>
  </si>
  <si>
    <t>corresponds to a noise figure of about 15dB</t>
  </si>
  <si>
    <t>corresponds to -1dB compression point of amplifier</t>
  </si>
  <si>
    <t>according EN62104</t>
  </si>
  <si>
    <t>Termal noisefloor in DAB channel</t>
  </si>
  <si>
    <t>Reference Model</t>
  </si>
  <si>
    <t>Total Fieldstrength [dBuV/m]</t>
  </si>
  <si>
    <t>Fieldstrength wanted signal[dBuV/m]</t>
  </si>
  <si>
    <t>Cable Loss [dB]</t>
  </si>
  <si>
    <t>Output -1dB Compression Point</t>
  </si>
  <si>
    <t>Antenna Output / Preamplifier Input</t>
  </si>
  <si>
    <t>Physical antenna gain [dBi]</t>
  </si>
  <si>
    <t>Signal Voltage @ 50Ω [dBuV]</t>
  </si>
  <si>
    <t>Signal Power @ 50Ω [dBm]</t>
  </si>
  <si>
    <t>(Power = Voltage -107dB @ 50Ω)</t>
  </si>
  <si>
    <t>Antennafactor [dB/m]</t>
  </si>
  <si>
    <t>DAB Automotive Receiver Performance Referencemodell</t>
  </si>
  <si>
    <t>depicts subsystems and interfaces relevant for receiver performance</t>
  </si>
  <si>
    <t>Overview and Added Value</t>
  </si>
  <si>
    <t>describes relevant parameters per subsystem</t>
  </si>
  <si>
    <t>describes relevant parameters and performance criterias per subsystem</t>
  </si>
  <si>
    <t>SRG SSR rmo, 20. August 2021</t>
  </si>
  <si>
    <t>Antenna Cable</t>
  </si>
  <si>
    <t>according ETSI TS 103 461</t>
  </si>
  <si>
    <t>Remark / Condition</t>
  </si>
  <si>
    <t>Parameter</t>
  </si>
  <si>
    <t>Criteria</t>
  </si>
  <si>
    <t>Unit</t>
  </si>
  <si>
    <t>@ 200MHz, @ gaussian channel, @ EEP-3A, according ETSI TS 103 461</t>
  </si>
  <si>
    <t>OIP3 (+25dBm)</t>
  </si>
  <si>
    <t>Parameters</t>
  </si>
  <si>
    <t>Minimum defined in ETSI TS 103 461</t>
  </si>
  <si>
    <t>Loss of antenna cable</t>
  </si>
  <si>
    <t>Max. signal power [dBm]</t>
  </si>
  <si>
    <t>Maximal Signalpower @ input of receiver OEM</t>
  </si>
  <si>
    <t>Maximal Signalpower @ input of receiver aftermarket</t>
  </si>
  <si>
    <t>corresponds to home receiver</t>
  </si>
  <si>
    <t>excellent value, however needs professional radio design to reach. Do all car receivers reach this?</t>
  </si>
  <si>
    <t>Noise Figure [dB] (@ referencepoint)</t>
  </si>
  <si>
    <t>Noise Figure of Receiver</t>
  </si>
  <si>
    <t>Overall Receiver Performance</t>
  </si>
  <si>
    <t>Reference Model for large signals and overload analysis</t>
  </si>
  <si>
    <t>according EN 62104</t>
  </si>
  <si>
    <t>to determine the noise figure of the overall receiver frontend at the input of the antenna preamplifier</t>
  </si>
  <si>
    <t>to learn which designs, compliant with large signal handling, will be compliant with receiver sensitivity</t>
  </si>
  <si>
    <t>Noise Figure before preamplifier / noise figure of the overall receiver</t>
  </si>
  <si>
    <t>to determine the maximum input signal for different designs</t>
  </si>
  <si>
    <t xml:space="preserve">to learn which parameter influence large signal capability </t>
  </si>
  <si>
    <t>allows to learn how to be compliant for large and low signals</t>
  </si>
  <si>
    <t>Legend</t>
  </si>
  <si>
    <t>input signal</t>
  </si>
  <si>
    <t>bold marked</t>
  </si>
  <si>
    <t>Specifications according ETSI TS 103461</t>
  </si>
  <si>
    <t>not defined</t>
  </si>
  <si>
    <t>Interfaces</t>
  </si>
  <si>
    <t>Antenna Out / Preamplifier In</t>
  </si>
  <si>
    <t>Frequency band</t>
  </si>
  <si>
    <t>MHz</t>
  </si>
  <si>
    <t xml:space="preserve">Minimum Fieldstrength </t>
  </si>
  <si>
    <t>Minimum Signal [dBuV]</t>
  </si>
  <si>
    <t>174-240</t>
  </si>
  <si>
    <t>according EN62104, äquivalent passiv gain, preamplifier gain to be included</t>
  </si>
  <si>
    <t>Gain of preamplifier</t>
  </si>
  <si>
    <t>dB/m</t>
  </si>
  <si>
    <t>dBuV/m</t>
  </si>
  <si>
    <t>dBuV</t>
  </si>
  <si>
    <t>Return Loss</t>
  </si>
  <si>
    <t>Ohm</t>
  </si>
  <si>
    <t>Examples for receiver sensitivity with same configurations like calculation I</t>
  </si>
  <si>
    <t>bold and italic marked</t>
  </si>
  <si>
    <t>system parameters to be choosen by OEM/supplier</t>
  </si>
  <si>
    <t>Noise Power = ktB: -174dBm/Hz multiplied by 1.534 MHz channel bandwidth (or +61.8583dB)</t>
  </si>
  <si>
    <t>@ Gaussian channel @ EEP-3A for BER 1*10-4</t>
  </si>
  <si>
    <t>Termal noisefloor in DAB channel (NF=0)</t>
  </si>
  <si>
    <t>from 5 to 12</t>
  </si>
  <si>
    <t>Minimum C/N</t>
  </si>
  <si>
    <t>@ 220MHz, @ gaussian channel, @ EEP-3A, according ETSI TS 103 461</t>
  </si>
  <si>
    <t>@ 180MHz, @ gaussian channel, @ EEP-3A, according ETSI TS 103 461</t>
  </si>
  <si>
    <t>@ Gaussian channel @ EEP-3A acc. EBU Tech 3391 guidelines for DAB+ planning</t>
  </si>
  <si>
    <t>Sensitivity for in-vehicle digital radio receivers</t>
  </si>
  <si>
    <t>Specifications according ETSI TS 103 461</t>
  </si>
  <si>
    <t>according ETSI TS 103461</t>
  </si>
  <si>
    <t>corresponds to the receiver sensitivity specified for EEP-3A and C/N for Gaussian channel</t>
  </si>
  <si>
    <t>not specified, assumtion made</t>
  </si>
  <si>
    <t>SRG SSR rmo, 02. September 2021</t>
  </si>
  <si>
    <t>SRG SSR rmo, 11. November 2021</t>
  </si>
  <si>
    <t>Calculator for Large Signal Handling</t>
  </si>
  <si>
    <t xml:space="preserve">system parameters to be choosen </t>
  </si>
  <si>
    <t>Remark: a preamplifier gain of 12dB instead of e.g. 30dB will only lead to 1dB loss of sensitivity but will increase large signal handling by 18dB</t>
  </si>
  <si>
    <t>Calculator can be adapted for individual cases to learn "what if" and about optimal configuration of DAB receiver systems</t>
  </si>
  <si>
    <t>provides awareness for large signal handling and receiver sensitivity</t>
  </si>
  <si>
    <t>allows to assess specific designs</t>
  </si>
  <si>
    <t xml:space="preserve">allows to understand why pairing of antenna and receiver is relevant </t>
  </si>
  <si>
    <t>allows to understand which parameters are relevant</t>
  </si>
  <si>
    <t>Reference Model for receiver sensitivity analysis</t>
  </si>
  <si>
    <t>IIP3 [dBm] = OIP3 - Gain</t>
  </si>
  <si>
    <t>After Market Receiver - device solution</t>
  </si>
  <si>
    <t>OEM Receiver / Aftermarket Receiver  full intergrated solution</t>
  </si>
  <si>
    <t xml:space="preserve">DAB Automotive Receiver Performance Calculator </t>
  </si>
  <si>
    <t xml:space="preserve">Standards ETSI TS 103 461 and IEC EN 62104 </t>
  </si>
  <si>
    <t>For too large as well as for too low signals the reference calculations will both react with marking relevant fields in red colour</t>
  </si>
  <si>
    <t>WorldDAB Automotive Working Groups to bring together the broadcast and automotive industries to ensure the best possible DAB+ digital radio experience for the listener.</t>
  </si>
  <si>
    <t>DAB+ Receiver Performance Reference Model and Showcase Calculator for OEM- and Aftermarket Receivers and Antennas</t>
  </si>
  <si>
    <t>minimum defined in ETSI TS 103 461 @ 220 MHz. Please find details below</t>
  </si>
  <si>
    <t>Please set Preamp Gain = 0dB for physical antennenas without preamplifier</t>
  </si>
  <si>
    <t>Overall product "antenna"</t>
  </si>
  <si>
    <t>Calculator for Receiver Sensitivity</t>
  </si>
  <si>
    <t>Large Signal Handling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</si>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</sst>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i/>
      <sz val="10"/>
      <color theme="1"/>
      <name val="Arial"/>
      <family val="2"/>
    </font>
    <font>
      <u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Fill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1" fillId="0" borderId="0" xfId="0" applyFont="1"/>
    <xf numFmtId="0" fontId="0" fillId="0" borderId="0" xfId="0" applyBorder="1"/>
    <xf numFmtId="0" fontId="0" fillId="0" borderId="0" xfId="0" applyFill="1" applyBorder="1"/>
    <xf numFmtId="0" fontId="2" fillId="0" borderId="0" xfId="0" applyFont="1"/>
    <xf numFmtId="0" fontId="1" fillId="0" borderId="1" xfId="0" applyFont="1" applyBorder="1"/>
    <xf numFmtId="0" fontId="0" fillId="0" borderId="10" xfId="0" applyBorder="1"/>
    <xf numFmtId="0" fontId="0" fillId="0" borderId="5" xfId="0" applyBorder="1"/>
    <xf numFmtId="0" fontId="0" fillId="0" borderId="4" xfId="0" applyFill="1" applyBorder="1"/>
    <xf numFmtId="0" fontId="0" fillId="3" borderId="0" xfId="0" applyFill="1"/>
    <xf numFmtId="0" fontId="0" fillId="4" borderId="9" xfId="0" applyFill="1" applyBorder="1"/>
    <xf numFmtId="0" fontId="0" fillId="4" borderId="8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5" xfId="0" applyFill="1" applyBorder="1"/>
    <xf numFmtId="0" fontId="0" fillId="4" borderId="4" xfId="0" applyFill="1" applyBorder="1"/>
    <xf numFmtId="0" fontId="0" fillId="0" borderId="9" xfId="0" applyFill="1" applyBorder="1"/>
    <xf numFmtId="0" fontId="0" fillId="4" borderId="10" xfId="0" applyFill="1" applyBorder="1"/>
    <xf numFmtId="0" fontId="0" fillId="4" borderId="6" xfId="0" applyFill="1" applyBorder="1"/>
    <xf numFmtId="0" fontId="0" fillId="4" borderId="7" xfId="0" applyFill="1" applyBorder="1"/>
    <xf numFmtId="0" fontId="1" fillId="5" borderId="1" xfId="0" applyFont="1" applyFill="1" applyBorder="1"/>
    <xf numFmtId="0" fontId="0" fillId="0" borderId="0" xfId="0" applyAlignment="1">
      <alignment horizontal="left" indent="1"/>
    </xf>
    <xf numFmtId="0" fontId="0" fillId="0" borderId="3" xfId="0" applyFill="1" applyBorder="1"/>
    <xf numFmtId="0" fontId="0" fillId="0" borderId="5" xfId="0" applyFill="1" applyBorder="1"/>
    <xf numFmtId="0" fontId="0" fillId="0" borderId="9" xfId="0" quotePrefix="1" applyBorder="1"/>
    <xf numFmtId="0" fontId="1" fillId="0" borderId="11" xfId="0" applyFont="1" applyBorder="1"/>
    <xf numFmtId="0" fontId="1" fillId="0" borderId="8" xfId="0" applyFont="1" applyBorder="1"/>
    <xf numFmtId="0" fontId="1" fillId="0" borderId="1" xfId="0" applyFont="1" applyBorder="1" applyAlignment="1">
      <alignment wrapText="1"/>
    </xf>
    <xf numFmtId="0" fontId="1" fillId="5" borderId="8" xfId="0" applyFont="1" applyFill="1" applyBorder="1"/>
    <xf numFmtId="0" fontId="0" fillId="0" borderId="13" xfId="0" applyBorder="1"/>
    <xf numFmtId="0" fontId="0" fillId="6" borderId="2" xfId="0" applyFill="1" applyBorder="1"/>
    <xf numFmtId="0" fontId="0" fillId="6" borderId="12" xfId="0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0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13" xfId="0" applyFill="1" applyBorder="1"/>
    <xf numFmtId="0" fontId="0" fillId="6" borderId="7" xfId="0" applyFill="1" applyBorder="1"/>
    <xf numFmtId="0" fontId="0" fillId="6" borderId="0" xfId="0" applyFill="1"/>
    <xf numFmtId="0" fontId="2" fillId="0" borderId="0" xfId="0" applyFont="1" applyFill="1"/>
    <xf numFmtId="0" fontId="1" fillId="0" borderId="12" xfId="0" applyFont="1" applyBorder="1"/>
    <xf numFmtId="0" fontId="0" fillId="0" borderId="8" xfId="0" applyFont="1" applyBorder="1"/>
    <xf numFmtId="0" fontId="0" fillId="0" borderId="12" xfId="0" applyFont="1" applyBorder="1"/>
    <xf numFmtId="0" fontId="0" fillId="0" borderId="12" xfId="0" applyFont="1" applyBorder="1" applyAlignment="1">
      <alignment horizontal="right"/>
    </xf>
    <xf numFmtId="4" fontId="0" fillId="0" borderId="0" xfId="0" applyNumberFormat="1" applyBorder="1"/>
    <xf numFmtId="0" fontId="3" fillId="0" borderId="0" xfId="0" applyFont="1"/>
    <xf numFmtId="0" fontId="4" fillId="0" borderId="0" xfId="0" applyFont="1"/>
    <xf numFmtId="0" fontId="0" fillId="0" borderId="7" xfId="0" applyFill="1" applyBorder="1"/>
    <xf numFmtId="0" fontId="0" fillId="0" borderId="2" xfId="0" applyFont="1" applyFill="1" applyBorder="1"/>
    <xf numFmtId="3" fontId="0" fillId="0" borderId="0" xfId="0" applyNumberFormat="1" applyFill="1" applyBorder="1"/>
    <xf numFmtId="16" fontId="0" fillId="0" borderId="0" xfId="0" applyNumberFormat="1" applyFont="1" applyFill="1" applyBorder="1" applyAlignment="1">
      <alignment horizontal="right"/>
    </xf>
    <xf numFmtId="0" fontId="0" fillId="2" borderId="2" xfId="0" applyFill="1" applyBorder="1"/>
    <xf numFmtId="0" fontId="0" fillId="2" borderId="12" xfId="0" applyFill="1" applyBorder="1"/>
    <xf numFmtId="0" fontId="0" fillId="2" borderId="3" xfId="0" quotePrefix="1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quotePrefix="1" applyFill="1" applyBorder="1"/>
    <xf numFmtId="0" fontId="0" fillId="2" borderId="6" xfId="0" applyFill="1" applyBorder="1"/>
    <xf numFmtId="0" fontId="0" fillId="2" borderId="13" xfId="0" applyFill="1" applyBorder="1"/>
    <xf numFmtId="0" fontId="0" fillId="2" borderId="7" xfId="0" quotePrefix="1" applyFill="1" applyBorder="1"/>
    <xf numFmtId="0" fontId="0" fillId="0" borderId="5" xfId="0" quotePrefix="1" applyFill="1" applyBorder="1"/>
    <xf numFmtId="0" fontId="0" fillId="0" borderId="8" xfId="0" applyFont="1" applyFill="1" applyBorder="1"/>
    <xf numFmtId="0" fontId="0" fillId="0" borderId="8" xfId="0" applyFont="1" applyFill="1" applyBorder="1" applyAlignment="1">
      <alignment horizontal="right"/>
    </xf>
    <xf numFmtId="4" fontId="0" fillId="0" borderId="9" xfId="0" applyNumberFormat="1" applyFill="1" applyBorder="1"/>
    <xf numFmtId="0" fontId="0" fillId="0" borderId="0" xfId="0" applyFont="1" applyFill="1"/>
    <xf numFmtId="0" fontId="3" fillId="4" borderId="8" xfId="0" applyFont="1" applyFill="1" applyBorder="1"/>
    <xf numFmtId="0" fontId="1" fillId="4" borderId="5" xfId="0" applyFont="1" applyFill="1" applyBorder="1"/>
    <xf numFmtId="0" fontId="0" fillId="4" borderId="9" xfId="0" applyFont="1" applyFill="1" applyBorder="1"/>
    <xf numFmtId="2" fontId="0" fillId="4" borderId="8" xfId="0" applyNumberFormat="1" applyFill="1" applyBorder="1"/>
    <xf numFmtId="2" fontId="0" fillId="4" borderId="9" xfId="0" applyNumberFormat="1" applyFill="1" applyBorder="1"/>
    <xf numFmtId="0" fontId="1" fillId="4" borderId="9" xfId="0" applyFont="1" applyFill="1" applyBorder="1"/>
    <xf numFmtId="2" fontId="0" fillId="4" borderId="10" xfId="0" applyNumberFormat="1" applyFill="1" applyBorder="1"/>
    <xf numFmtId="0" fontId="1" fillId="5" borderId="10" xfId="0" applyFont="1" applyFill="1" applyBorder="1"/>
    <xf numFmtId="0" fontId="1" fillId="5" borderId="11" xfId="0" applyFont="1" applyFill="1" applyBorder="1"/>
    <xf numFmtId="0" fontId="0" fillId="5" borderId="1" xfId="0" applyFill="1" applyBorder="1"/>
    <xf numFmtId="0" fontId="1" fillId="5" borderId="0" xfId="0" applyFont="1" applyFill="1"/>
    <xf numFmtId="0" fontId="0" fillId="5" borderId="9" xfId="0" applyFill="1" applyBorder="1"/>
    <xf numFmtId="0" fontId="3" fillId="4" borderId="3" xfId="0" applyFont="1" applyFill="1" applyBorder="1"/>
    <xf numFmtId="0" fontId="0" fillId="0" borderId="12" xfId="0" applyFont="1" applyFill="1" applyBorder="1"/>
    <xf numFmtId="0" fontId="0" fillId="0" borderId="3" xfId="0" applyFont="1" applyFill="1" applyBorder="1"/>
    <xf numFmtId="0" fontId="0" fillId="5" borderId="0" xfId="0" applyFill="1" applyAlignment="1">
      <alignment horizontal="center"/>
    </xf>
  </cellXfs>
  <cellStyles count="1">
    <cellStyle name="Standard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1078890</xdr:colOff>
      <xdr:row>27</xdr:row>
      <xdr:rowOff>127000</xdr:rowOff>
    </xdr:from>
    <xdr:to>
      <xdr:col>8</xdr:col>
      <xdr:colOff>1982544</xdr:colOff>
      <xdr:row>33</xdr:row>
      <xdr:rowOff>103188</xdr:rowOff>
    </xdr:to>
    <xdr:sp macro="" textlink="">
      <xdr:nvSpPr>
        <xdr:cNvPr id="7" name="Rechteck 6">
          <a:extLst>
            <a:ext uri="{FF2B5EF4-FFF2-40B4-BE49-F238E27FC236}">
              <a16:creationId xmlns:a16="http://schemas.microsoft.com/office/drawing/2014/main" id="{D5601F22-DCD4-41FC-88BD-D95DAF5E2529}"/>
            </a:ext>
          </a:extLst>
        </xdr:cNvPr>
        <xdr:cNvSpPr/>
      </xdr:nvSpPr>
      <xdr:spPr>
        <a:xfrm>
          <a:off x="5572736" y="4161692"/>
          <a:ext cx="7097346" cy="91403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3</xdr:col>
      <xdr:colOff>6350</xdr:colOff>
      <xdr:row>9</xdr:row>
      <xdr:rowOff>0</xdr:rowOff>
    </xdr:from>
    <xdr:to>
      <xdr:col>3</xdr:col>
      <xdr:colOff>1568450</xdr:colOff>
      <xdr:row>12</xdr:row>
      <xdr:rowOff>152400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626B2DA-BD73-43D9-8AAA-66780F9DE39B}"/>
            </a:ext>
          </a:extLst>
        </xdr:cNvPr>
        <xdr:cNvSpPr txBox="1"/>
      </xdr:nvSpPr>
      <xdr:spPr>
        <a:xfrm>
          <a:off x="2908300" y="1949450"/>
          <a:ext cx="1562100" cy="628650"/>
        </a:xfrm>
        <a:prstGeom prst="rect">
          <a:avLst/>
        </a:prstGeom>
        <a:solidFill>
          <a:schemeClr val="lt1"/>
        </a:solidFill>
        <a:ln w="2540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CH" sz="2000"/>
            <a:t>Antenna</a:t>
          </a:r>
        </a:p>
      </xdr:txBody>
    </xdr:sp>
    <xdr:clientData/>
  </xdr:twoCellAnchor>
  <xdr:twoCellAnchor>
    <xdr:from>
      <xdr:col>4</xdr:col>
      <xdr:colOff>1993900</xdr:colOff>
      <xdr:row>9</xdr:row>
      <xdr:rowOff>12700</xdr:rowOff>
    </xdr:from>
    <xdr:to>
      <xdr:col>6</xdr:col>
      <xdr:colOff>228600</xdr:colOff>
      <xdr:row>13</xdr:row>
      <xdr:rowOff>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6DF4DF-C572-4AAD-ACA2-22B00D85E24D}"/>
            </a:ext>
          </a:extLst>
        </xdr:cNvPr>
        <xdr:cNvSpPr txBox="1"/>
      </xdr:nvSpPr>
      <xdr:spPr>
        <a:xfrm>
          <a:off x="6477000" y="1962150"/>
          <a:ext cx="1562100" cy="622300"/>
        </a:xfrm>
        <a:prstGeom prst="rect">
          <a:avLst/>
        </a:prstGeom>
        <a:solidFill>
          <a:schemeClr val="lt1"/>
        </a:solidFill>
        <a:ln w="2540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CH" sz="1400"/>
            <a:t>Antenna</a:t>
          </a:r>
        </a:p>
        <a:p>
          <a:pPr algn="ctr"/>
          <a:r>
            <a:rPr lang="de-CH" sz="1400"/>
            <a:t>Preamplifier</a:t>
          </a:r>
        </a:p>
      </xdr:txBody>
    </xdr:sp>
    <xdr:clientData/>
  </xdr:twoCellAnchor>
  <xdr:twoCellAnchor>
    <xdr:from>
      <xdr:col>8</xdr:col>
      <xdr:colOff>838200</xdr:colOff>
      <xdr:row>9</xdr:row>
      <xdr:rowOff>12700</xdr:rowOff>
    </xdr:from>
    <xdr:to>
      <xdr:col>9</xdr:col>
      <xdr:colOff>0</xdr:colOff>
      <xdr:row>13</xdr:row>
      <xdr:rowOff>6350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29FF210B-9355-4C78-8D09-47EA7144251F}"/>
            </a:ext>
          </a:extLst>
        </xdr:cNvPr>
        <xdr:cNvSpPr txBox="1"/>
      </xdr:nvSpPr>
      <xdr:spPr>
        <a:xfrm>
          <a:off x="11512550" y="1962150"/>
          <a:ext cx="1149350" cy="628650"/>
        </a:xfrm>
        <a:prstGeom prst="rect">
          <a:avLst/>
        </a:prstGeom>
        <a:solidFill>
          <a:schemeClr val="lt1"/>
        </a:solidFill>
        <a:ln w="2540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CH" sz="2000"/>
            <a:t>Receiver</a:t>
          </a:r>
        </a:p>
      </xdr:txBody>
    </xdr:sp>
    <xdr:clientData/>
  </xdr:twoCellAnchor>
  <xdr:twoCellAnchor>
    <xdr:from>
      <xdr:col>6</xdr:col>
      <xdr:colOff>1720850</xdr:colOff>
      <xdr:row>9</xdr:row>
      <xdr:rowOff>12700</xdr:rowOff>
    </xdr:from>
    <xdr:to>
      <xdr:col>7</xdr:col>
      <xdr:colOff>984250</xdr:colOff>
      <xdr:row>13</xdr:row>
      <xdr:rowOff>6350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11E27EE0-1B9B-4FB2-AAB9-7FC952F11BAB}"/>
            </a:ext>
          </a:extLst>
        </xdr:cNvPr>
        <xdr:cNvSpPr txBox="1"/>
      </xdr:nvSpPr>
      <xdr:spPr>
        <a:xfrm>
          <a:off x="9531350" y="1962150"/>
          <a:ext cx="1104900" cy="628650"/>
        </a:xfrm>
        <a:prstGeom prst="rect">
          <a:avLst/>
        </a:prstGeom>
        <a:solidFill>
          <a:schemeClr val="lt1"/>
        </a:solidFill>
        <a:ln w="2540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CH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Antenna</a:t>
          </a:r>
          <a:endParaRPr lang="de-CH" sz="1400">
            <a:effectLst/>
          </a:endParaRPr>
        </a:p>
        <a:p>
          <a:pPr algn="ctr"/>
          <a:r>
            <a:rPr lang="de-CH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Cable</a:t>
          </a:r>
          <a:endParaRPr lang="de-CH" sz="1400">
            <a:effectLst/>
          </a:endParaRPr>
        </a:p>
      </xdr:txBody>
    </xdr:sp>
    <xdr:clientData/>
  </xdr:twoCellAnchor>
  <xdr:twoCellAnchor>
    <xdr:from>
      <xdr:col>1</xdr:col>
      <xdr:colOff>39688</xdr:colOff>
      <xdr:row>9</xdr:row>
      <xdr:rowOff>63500</xdr:rowOff>
    </xdr:from>
    <xdr:to>
      <xdr:col>2</xdr:col>
      <xdr:colOff>787400</xdr:colOff>
      <xdr:row>12</xdr:row>
      <xdr:rowOff>88900</xdr:rowOff>
    </xdr:to>
    <xdr:sp macro="" textlink="">
      <xdr:nvSpPr>
        <xdr:cNvPr id="6" name="Pfeil: nach rechts 5">
          <a:extLst>
            <a:ext uri="{FF2B5EF4-FFF2-40B4-BE49-F238E27FC236}">
              <a16:creationId xmlns:a16="http://schemas.microsoft.com/office/drawing/2014/main" id="{3BE92702-E809-414E-AAA5-A262C19EFC04}"/>
            </a:ext>
          </a:extLst>
        </xdr:cNvPr>
        <xdr:cNvSpPr/>
      </xdr:nvSpPr>
      <xdr:spPr>
        <a:xfrm>
          <a:off x="277813" y="1055688"/>
          <a:ext cx="2454275" cy="5016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4</xdr:col>
      <xdr:colOff>134937</xdr:colOff>
      <xdr:row>9</xdr:row>
      <xdr:rowOff>57150</xdr:rowOff>
    </xdr:from>
    <xdr:to>
      <xdr:col>4</xdr:col>
      <xdr:colOff>1857374</xdr:colOff>
      <xdr:row>12</xdr:row>
      <xdr:rowOff>82550</xdr:rowOff>
    </xdr:to>
    <xdr:sp macro="" textlink="">
      <xdr:nvSpPr>
        <xdr:cNvPr id="8" name="Pfeil: nach rechts 7">
          <a:extLst>
            <a:ext uri="{FF2B5EF4-FFF2-40B4-BE49-F238E27FC236}">
              <a16:creationId xmlns:a16="http://schemas.microsoft.com/office/drawing/2014/main" id="{11528BC3-4A56-4C8A-88E4-7A37CF068FE1}"/>
            </a:ext>
          </a:extLst>
        </xdr:cNvPr>
        <xdr:cNvSpPr/>
      </xdr:nvSpPr>
      <xdr:spPr>
        <a:xfrm>
          <a:off x="4611687" y="2009775"/>
          <a:ext cx="1722437" cy="5016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6</xdr:col>
      <xdr:colOff>368300</xdr:colOff>
      <xdr:row>9</xdr:row>
      <xdr:rowOff>57150</xdr:rowOff>
    </xdr:from>
    <xdr:to>
      <xdr:col>6</xdr:col>
      <xdr:colOff>1619250</xdr:colOff>
      <xdr:row>12</xdr:row>
      <xdr:rowOff>82550</xdr:rowOff>
    </xdr:to>
    <xdr:sp macro="" textlink="">
      <xdr:nvSpPr>
        <xdr:cNvPr id="9" name="Pfeil: nach rechts 8">
          <a:extLst>
            <a:ext uri="{FF2B5EF4-FFF2-40B4-BE49-F238E27FC236}">
              <a16:creationId xmlns:a16="http://schemas.microsoft.com/office/drawing/2014/main" id="{D240DBC0-6D69-4C29-BB67-48D09EDB8C9C}"/>
            </a:ext>
          </a:extLst>
        </xdr:cNvPr>
        <xdr:cNvSpPr/>
      </xdr:nvSpPr>
      <xdr:spPr>
        <a:xfrm>
          <a:off x="8178800" y="2006600"/>
          <a:ext cx="1250950" cy="5016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8</xdr:col>
      <xdr:colOff>25400</xdr:colOff>
      <xdr:row>9</xdr:row>
      <xdr:rowOff>57150</xdr:rowOff>
    </xdr:from>
    <xdr:to>
      <xdr:col>8</xdr:col>
      <xdr:colOff>768350</xdr:colOff>
      <xdr:row>12</xdr:row>
      <xdr:rowOff>82550</xdr:rowOff>
    </xdr:to>
    <xdr:sp macro="" textlink="">
      <xdr:nvSpPr>
        <xdr:cNvPr id="10" name="Pfeil: nach rechts 9">
          <a:extLst>
            <a:ext uri="{FF2B5EF4-FFF2-40B4-BE49-F238E27FC236}">
              <a16:creationId xmlns:a16="http://schemas.microsoft.com/office/drawing/2014/main" id="{E4036581-3EE9-4D8C-8041-7EAE9ECED3A9}"/>
            </a:ext>
          </a:extLst>
        </xdr:cNvPr>
        <xdr:cNvSpPr/>
      </xdr:nvSpPr>
      <xdr:spPr>
        <a:xfrm>
          <a:off x="10699750" y="2006600"/>
          <a:ext cx="742950" cy="5016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3</xdr:col>
      <xdr:colOff>6350</xdr:colOff>
      <xdr:row>28</xdr:row>
      <xdr:rowOff>150813</xdr:rowOff>
    </xdr:from>
    <xdr:to>
      <xdr:col>3</xdr:col>
      <xdr:colOff>1568450</xdr:colOff>
      <xdr:row>32</xdr:row>
      <xdr:rowOff>144463</xdr:rowOff>
    </xdr:to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4F0172D7-1763-4E89-8291-CC65309998BE}"/>
            </a:ext>
          </a:extLst>
        </xdr:cNvPr>
        <xdr:cNvSpPr txBox="1"/>
      </xdr:nvSpPr>
      <xdr:spPr>
        <a:xfrm>
          <a:off x="2903538" y="4008438"/>
          <a:ext cx="1562100" cy="628650"/>
        </a:xfrm>
        <a:prstGeom prst="rect">
          <a:avLst/>
        </a:prstGeom>
        <a:solidFill>
          <a:schemeClr val="lt1"/>
        </a:solidFill>
        <a:ln w="2540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CH" sz="2000"/>
            <a:t>Antenna</a:t>
          </a:r>
        </a:p>
      </xdr:txBody>
    </xdr:sp>
    <xdr:clientData/>
  </xdr:twoCellAnchor>
  <xdr:twoCellAnchor>
    <xdr:from>
      <xdr:col>4</xdr:col>
      <xdr:colOff>1651977</xdr:colOff>
      <xdr:row>29</xdr:row>
      <xdr:rowOff>4763</xdr:rowOff>
    </xdr:from>
    <xdr:to>
      <xdr:col>5</xdr:col>
      <xdr:colOff>1000370</xdr:colOff>
      <xdr:row>32</xdr:row>
      <xdr:rowOff>150813</xdr:rowOff>
    </xdr:to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6E878BA4-D024-4FC6-9792-8EA31D66E2FF}"/>
            </a:ext>
          </a:extLst>
        </xdr:cNvPr>
        <xdr:cNvSpPr txBox="1"/>
      </xdr:nvSpPr>
      <xdr:spPr>
        <a:xfrm>
          <a:off x="6145823" y="4352071"/>
          <a:ext cx="1556239" cy="614973"/>
        </a:xfrm>
        <a:prstGeom prst="rect">
          <a:avLst/>
        </a:prstGeom>
        <a:solidFill>
          <a:schemeClr val="lt1"/>
        </a:solidFill>
        <a:ln w="2540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CH" sz="1400"/>
            <a:t>Antenna</a:t>
          </a:r>
        </a:p>
        <a:p>
          <a:pPr algn="ctr"/>
          <a:r>
            <a:rPr lang="de-CH" sz="1400"/>
            <a:t>Preamplifier</a:t>
          </a:r>
        </a:p>
      </xdr:txBody>
    </xdr:sp>
    <xdr:clientData/>
  </xdr:twoCellAnchor>
  <xdr:twoCellAnchor>
    <xdr:from>
      <xdr:col>8</xdr:col>
      <xdr:colOff>496277</xdr:colOff>
      <xdr:row>29</xdr:row>
      <xdr:rowOff>4763</xdr:rowOff>
    </xdr:from>
    <xdr:to>
      <xdr:col>8</xdr:col>
      <xdr:colOff>1641231</xdr:colOff>
      <xdr:row>33</xdr:row>
      <xdr:rowOff>856</xdr:rowOff>
    </xdr:to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E9CE4302-7F67-4DC9-8377-BEE4A910917A}"/>
            </a:ext>
          </a:extLst>
        </xdr:cNvPr>
        <xdr:cNvSpPr txBox="1"/>
      </xdr:nvSpPr>
      <xdr:spPr>
        <a:xfrm>
          <a:off x="11183815" y="4352071"/>
          <a:ext cx="1144954" cy="621323"/>
        </a:xfrm>
        <a:prstGeom prst="rect">
          <a:avLst/>
        </a:prstGeom>
        <a:solidFill>
          <a:schemeClr val="lt1"/>
        </a:solidFill>
        <a:ln w="2540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CH" sz="2000"/>
            <a:t>Receiver</a:t>
          </a:r>
        </a:p>
      </xdr:txBody>
    </xdr:sp>
    <xdr:clientData/>
  </xdr:twoCellAnchor>
  <xdr:twoCellAnchor>
    <xdr:from>
      <xdr:col>6</xdr:col>
      <xdr:colOff>1378927</xdr:colOff>
      <xdr:row>29</xdr:row>
      <xdr:rowOff>4763</xdr:rowOff>
    </xdr:from>
    <xdr:to>
      <xdr:col>7</xdr:col>
      <xdr:colOff>642327</xdr:colOff>
      <xdr:row>33</xdr:row>
      <xdr:rowOff>856</xdr:rowOff>
    </xdr:to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6EBC9B2D-230D-433E-95C9-C0EEA21A6C09}"/>
            </a:ext>
          </a:extLst>
        </xdr:cNvPr>
        <xdr:cNvSpPr txBox="1"/>
      </xdr:nvSpPr>
      <xdr:spPr>
        <a:xfrm>
          <a:off x="9194312" y="4352071"/>
          <a:ext cx="1109784" cy="621323"/>
        </a:xfrm>
        <a:prstGeom prst="rect">
          <a:avLst/>
        </a:prstGeom>
        <a:solidFill>
          <a:schemeClr val="lt1"/>
        </a:solidFill>
        <a:ln w="2540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CH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Antenna</a:t>
          </a:r>
          <a:endParaRPr lang="de-CH" sz="1400">
            <a:effectLst/>
          </a:endParaRPr>
        </a:p>
        <a:p>
          <a:pPr algn="ctr"/>
          <a:r>
            <a:rPr lang="de-CH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Cable</a:t>
          </a:r>
          <a:endParaRPr lang="de-CH" sz="1400">
            <a:effectLst/>
          </a:endParaRPr>
        </a:p>
      </xdr:txBody>
    </xdr:sp>
    <xdr:clientData/>
  </xdr:twoCellAnchor>
  <xdr:twoCellAnchor>
    <xdr:from>
      <xdr:col>6</xdr:col>
      <xdr:colOff>26377</xdr:colOff>
      <xdr:row>29</xdr:row>
      <xdr:rowOff>49213</xdr:rowOff>
    </xdr:from>
    <xdr:to>
      <xdr:col>6</xdr:col>
      <xdr:colOff>1277327</xdr:colOff>
      <xdr:row>32</xdr:row>
      <xdr:rowOff>74613</xdr:rowOff>
    </xdr:to>
    <xdr:sp macro="" textlink="">
      <xdr:nvSpPr>
        <xdr:cNvPr id="17" name="Pfeil: nach rechts 16">
          <a:extLst>
            <a:ext uri="{FF2B5EF4-FFF2-40B4-BE49-F238E27FC236}">
              <a16:creationId xmlns:a16="http://schemas.microsoft.com/office/drawing/2014/main" id="{64764F68-508B-4B2B-A08A-62BE4AA146EE}"/>
            </a:ext>
          </a:extLst>
        </xdr:cNvPr>
        <xdr:cNvSpPr/>
      </xdr:nvSpPr>
      <xdr:spPr>
        <a:xfrm rot="10800000">
          <a:off x="7841762" y="4396521"/>
          <a:ext cx="1250950" cy="494323"/>
        </a:xfrm>
        <a:prstGeom prst="right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7</xdr:col>
      <xdr:colOff>709246</xdr:colOff>
      <xdr:row>29</xdr:row>
      <xdr:rowOff>49213</xdr:rowOff>
    </xdr:from>
    <xdr:to>
      <xdr:col>8</xdr:col>
      <xdr:colOff>426427</xdr:colOff>
      <xdr:row>32</xdr:row>
      <xdr:rowOff>74613</xdr:rowOff>
    </xdr:to>
    <xdr:sp macro="" textlink="">
      <xdr:nvSpPr>
        <xdr:cNvPr id="18" name="Pfeil: nach rechts 17">
          <a:extLst>
            <a:ext uri="{FF2B5EF4-FFF2-40B4-BE49-F238E27FC236}">
              <a16:creationId xmlns:a16="http://schemas.microsoft.com/office/drawing/2014/main" id="{3632E48C-7D74-4875-812A-426739350F83}"/>
            </a:ext>
          </a:extLst>
        </xdr:cNvPr>
        <xdr:cNvSpPr/>
      </xdr:nvSpPr>
      <xdr:spPr>
        <a:xfrm rot="10800000">
          <a:off x="10371015" y="4396521"/>
          <a:ext cx="742950" cy="494323"/>
        </a:xfrm>
        <a:prstGeom prst="right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4</xdr:col>
      <xdr:colOff>1086828</xdr:colOff>
      <xdr:row>25</xdr:row>
      <xdr:rowOff>150813</xdr:rowOff>
    </xdr:from>
    <xdr:to>
      <xdr:col>8</xdr:col>
      <xdr:colOff>1966669</xdr:colOff>
      <xdr:row>27</xdr:row>
      <xdr:rowOff>103188</xdr:rowOff>
    </xdr:to>
    <xdr:sp macro="" textlink="">
      <xdr:nvSpPr>
        <xdr:cNvPr id="19" name="Textfeld 18">
          <a:extLst>
            <a:ext uri="{FF2B5EF4-FFF2-40B4-BE49-F238E27FC236}">
              <a16:creationId xmlns:a16="http://schemas.microsoft.com/office/drawing/2014/main" id="{BC156A22-7606-471E-94F1-344843EE9A9D}"/>
            </a:ext>
          </a:extLst>
        </xdr:cNvPr>
        <xdr:cNvSpPr txBox="1"/>
      </xdr:nvSpPr>
      <xdr:spPr>
        <a:xfrm>
          <a:off x="5580674" y="3872890"/>
          <a:ext cx="7073533" cy="264990"/>
        </a:xfrm>
        <a:prstGeom prst="rect">
          <a:avLst/>
        </a:prstGeom>
        <a:solidFill>
          <a:schemeClr val="lt1"/>
        </a:solidFill>
        <a:ln w="2540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CH" sz="1400"/>
            <a:t>Overall Receiver</a:t>
          </a:r>
        </a:p>
      </xdr:txBody>
    </xdr:sp>
    <xdr:clientData/>
  </xdr:twoCellAnchor>
  <xdr:twoCellAnchor>
    <xdr:from>
      <xdr:col>4</xdr:col>
      <xdr:colOff>75223</xdr:colOff>
      <xdr:row>29</xdr:row>
      <xdr:rowOff>58982</xdr:rowOff>
    </xdr:from>
    <xdr:to>
      <xdr:col>4</xdr:col>
      <xdr:colOff>986692</xdr:colOff>
      <xdr:row>32</xdr:row>
      <xdr:rowOff>84382</xdr:rowOff>
    </xdr:to>
    <xdr:sp macro="" textlink="">
      <xdr:nvSpPr>
        <xdr:cNvPr id="20" name="Pfeil: nach rechts 19">
          <a:extLst>
            <a:ext uri="{FF2B5EF4-FFF2-40B4-BE49-F238E27FC236}">
              <a16:creationId xmlns:a16="http://schemas.microsoft.com/office/drawing/2014/main" id="{67D61E53-CA70-4EBC-97E2-AE934625B90D}"/>
            </a:ext>
          </a:extLst>
        </xdr:cNvPr>
        <xdr:cNvSpPr/>
      </xdr:nvSpPr>
      <xdr:spPr>
        <a:xfrm rot="10800000">
          <a:off x="4569069" y="4718905"/>
          <a:ext cx="911469" cy="494323"/>
        </a:xfrm>
        <a:prstGeom prst="right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F8194F-0B47-42AB-97E6-4E15CBE5F9DD}" name="Tabelle1" displayName="Tabelle1" ref="L14:L44" totalsRowShown="0">
  <autoFilter ref="L14:L44" xr:uid="{17F8194F-0B47-42AB-97E6-4E15CBE5F9DD}"/>
  <tableColumns count="1">
    <tableColumn id="1" xr3:uid="{026D67AB-09FC-4CB3-8A53-256B53DE5D35}" name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CD454-A4E1-4DBD-BFF0-5B87131FB061}">
  <dimension ref="B2:L27"/>
  <sheetViews>
    <sheetView topLeftCell="A2" workbookViewId="0">
      <selection activeCell="E28" sqref="E28"/>
    </sheetView>
  </sheetViews>
  <sheetFormatPr baseColWidth="10" defaultRowHeight="12.5" x14ac:dyDescent="0.25"/>
  <sheetData>
    <row r="2" spans="2:9" ht="15.5" x14ac:dyDescent="0.35">
      <c r="B2" s="8" t="s">
        <v>155</v>
      </c>
    </row>
    <row r="4" spans="2:9" ht="15.5" x14ac:dyDescent="0.35">
      <c r="B4" s="8" t="s">
        <v>71</v>
      </c>
    </row>
    <row r="5" spans="2:9" x14ac:dyDescent="0.25">
      <c r="B5" s="25" t="s">
        <v>154</v>
      </c>
    </row>
    <row r="6" spans="2:9" x14ac:dyDescent="0.25">
      <c r="B6" s="25"/>
    </row>
    <row r="7" spans="2:9" ht="13" x14ac:dyDescent="0.3">
      <c r="B7" s="5" t="s">
        <v>151</v>
      </c>
      <c r="C7" s="5"/>
      <c r="D7" s="5"/>
      <c r="E7" s="5"/>
      <c r="F7" s="5"/>
      <c r="G7" s="5"/>
      <c r="H7" s="5"/>
      <c r="I7" s="5"/>
    </row>
    <row r="8" spans="2:9" x14ac:dyDescent="0.25">
      <c r="B8" s="25" t="s">
        <v>143</v>
      </c>
    </row>
    <row r="9" spans="2:9" x14ac:dyDescent="0.25">
      <c r="B9" s="25" t="s">
        <v>146</v>
      </c>
    </row>
    <row r="10" spans="2:9" x14ac:dyDescent="0.25">
      <c r="B10" s="25" t="s">
        <v>144</v>
      </c>
    </row>
    <row r="11" spans="2:9" x14ac:dyDescent="0.25">
      <c r="B11" s="25" t="s">
        <v>145</v>
      </c>
    </row>
    <row r="13" spans="2:9" ht="13" x14ac:dyDescent="0.3">
      <c r="B13" s="5" t="s">
        <v>69</v>
      </c>
    </row>
    <row r="14" spans="2:9" x14ac:dyDescent="0.25">
      <c r="B14" s="25" t="s">
        <v>70</v>
      </c>
    </row>
    <row r="15" spans="2:9" x14ac:dyDescent="0.25">
      <c r="B15" s="25" t="s">
        <v>72</v>
      </c>
    </row>
    <row r="16" spans="2:9" x14ac:dyDescent="0.25">
      <c r="B16" s="25" t="s">
        <v>101</v>
      </c>
    </row>
    <row r="17" spans="2:12" x14ac:dyDescent="0.25">
      <c r="B17" s="25"/>
    </row>
    <row r="18" spans="2:12" ht="13" x14ac:dyDescent="0.3">
      <c r="B18" s="5" t="s">
        <v>152</v>
      </c>
    </row>
    <row r="19" spans="2:12" x14ac:dyDescent="0.25">
      <c r="B19" s="25" t="s">
        <v>73</v>
      </c>
    </row>
    <row r="21" spans="2:12" x14ac:dyDescent="0.25">
      <c r="B21" s="1" t="s">
        <v>160</v>
      </c>
      <c r="C21" s="1"/>
      <c r="D21" s="1"/>
      <c r="E21" s="1" t="s">
        <v>33</v>
      </c>
      <c r="F21" s="1"/>
      <c r="G21" s="1"/>
      <c r="H21" s="1"/>
      <c r="I21" s="1"/>
      <c r="L21" s="1" t="s">
        <v>95</v>
      </c>
    </row>
    <row r="22" spans="2:12" x14ac:dyDescent="0.25">
      <c r="B22" s="1" t="s">
        <v>28</v>
      </c>
      <c r="C22" s="1"/>
      <c r="D22" s="1"/>
      <c r="E22" s="1" t="s">
        <v>121</v>
      </c>
      <c r="F22" s="1"/>
      <c r="G22" s="1"/>
      <c r="H22" s="1"/>
      <c r="I22" s="1"/>
      <c r="L22" s="1" t="s">
        <v>76</v>
      </c>
    </row>
    <row r="24" spans="2:12" x14ac:dyDescent="0.25">
      <c r="B24" t="s">
        <v>142</v>
      </c>
    </row>
    <row r="25" spans="2:12" x14ac:dyDescent="0.25">
      <c r="B25" t="s">
        <v>153</v>
      </c>
    </row>
    <row r="27" spans="2:12" x14ac:dyDescent="0.25">
      <c r="B27" t="s">
        <v>137</v>
      </c>
    </row>
  </sheetData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090EB-4C40-4257-817C-1F50D5861C2B}">
  <dimension ref="B2:I40"/>
  <sheetViews>
    <sheetView zoomScale="74" zoomScaleNormal="74" workbookViewId="0">
      <selection activeCell="J11" sqref="J11"/>
    </sheetView>
  </sheetViews>
  <sheetFormatPr baseColWidth="10" defaultRowHeight="12.5" x14ac:dyDescent="0.25"/>
  <cols>
    <col min="1" max="1" width="3.453125" customWidth="1"/>
    <col min="2" max="2" width="24.453125" customWidth="1"/>
    <col min="3" max="3" width="13.6328125" customWidth="1"/>
    <col min="4" max="4" width="24.26953125" customWidth="1"/>
    <col min="5" max="5" width="31.6328125" bestFit="1" customWidth="1"/>
    <col min="6" max="6" width="16.6328125" customWidth="1"/>
    <col min="7" max="7" width="26.36328125" bestFit="1" customWidth="1"/>
    <col min="8" max="8" width="15.08984375" customWidth="1"/>
    <col min="9" max="9" width="28.453125" bestFit="1" customWidth="1"/>
  </cols>
  <sheetData>
    <row r="2" spans="2:9" ht="15.5" x14ac:dyDescent="0.35">
      <c r="B2" s="8" t="s">
        <v>21</v>
      </c>
      <c r="I2" s="1"/>
    </row>
    <row r="3" spans="2:9" x14ac:dyDescent="0.25">
      <c r="B3" t="s">
        <v>137</v>
      </c>
    </row>
    <row r="5" spans="2:9" ht="15.5" x14ac:dyDescent="0.35">
      <c r="B5" s="8" t="s">
        <v>94</v>
      </c>
    </row>
    <row r="6" spans="2:9" x14ac:dyDescent="0.25">
      <c r="B6" s="25" t="s">
        <v>99</v>
      </c>
    </row>
    <row r="7" spans="2:9" x14ac:dyDescent="0.25">
      <c r="B7" s="25" t="s">
        <v>100</v>
      </c>
      <c r="D7" s="1"/>
      <c r="E7" s="1"/>
      <c r="F7" s="1"/>
      <c r="G7" s="1"/>
      <c r="H7" s="1"/>
      <c r="I7" s="1"/>
    </row>
    <row r="8" spans="2:9" x14ac:dyDescent="0.25">
      <c r="B8" s="25"/>
      <c r="D8" s="85" t="s">
        <v>158</v>
      </c>
      <c r="E8" s="85"/>
      <c r="F8" s="85"/>
      <c r="G8" s="85"/>
      <c r="H8" s="85"/>
      <c r="I8" s="1"/>
    </row>
    <row r="15" spans="2:9" ht="13" x14ac:dyDescent="0.3">
      <c r="B15" s="24" t="s">
        <v>107</v>
      </c>
      <c r="C15" s="24" t="s">
        <v>0</v>
      </c>
      <c r="D15" s="24" t="s">
        <v>5</v>
      </c>
      <c r="E15" s="24" t="s">
        <v>108</v>
      </c>
      <c r="F15" s="24" t="s">
        <v>4</v>
      </c>
      <c r="G15" s="24" t="s">
        <v>12</v>
      </c>
      <c r="H15" s="24" t="s">
        <v>75</v>
      </c>
      <c r="I15" s="24" t="s">
        <v>6</v>
      </c>
    </row>
    <row r="16" spans="2:9" ht="13" x14ac:dyDescent="0.3">
      <c r="B16" s="15" t="s">
        <v>83</v>
      </c>
      <c r="C16" s="15" t="s">
        <v>1</v>
      </c>
      <c r="D16" s="70" t="s">
        <v>64</v>
      </c>
      <c r="E16" s="16" t="s">
        <v>65</v>
      </c>
      <c r="F16" s="70" t="s">
        <v>11</v>
      </c>
      <c r="G16" s="15" t="s">
        <v>65</v>
      </c>
      <c r="H16" s="82" t="s">
        <v>61</v>
      </c>
      <c r="I16" s="15" t="s">
        <v>65</v>
      </c>
    </row>
    <row r="17" spans="2:9" x14ac:dyDescent="0.25">
      <c r="B17" s="14"/>
      <c r="C17" s="14" t="s">
        <v>48</v>
      </c>
      <c r="D17" s="14" t="s">
        <v>68</v>
      </c>
      <c r="E17" s="19" t="s">
        <v>66</v>
      </c>
      <c r="F17" s="14" t="s">
        <v>24</v>
      </c>
      <c r="G17" s="14" t="s">
        <v>66</v>
      </c>
      <c r="H17" s="18" t="s">
        <v>24</v>
      </c>
      <c r="I17" s="14" t="s">
        <v>66</v>
      </c>
    </row>
    <row r="18" spans="2:9" x14ac:dyDescent="0.25">
      <c r="B18" s="14"/>
      <c r="C18" s="14"/>
      <c r="D18" s="14"/>
      <c r="E18" s="19" t="s">
        <v>67</v>
      </c>
      <c r="F18" s="14"/>
      <c r="G18" s="14" t="s">
        <v>9</v>
      </c>
      <c r="H18" s="18"/>
      <c r="I18" s="14" t="s">
        <v>67</v>
      </c>
    </row>
    <row r="19" spans="2:9" x14ac:dyDescent="0.25">
      <c r="B19" s="21"/>
      <c r="C19" s="21"/>
      <c r="D19" s="21"/>
      <c r="E19" s="21" t="s">
        <v>148</v>
      </c>
      <c r="F19" s="21"/>
      <c r="G19" s="21" t="s">
        <v>62</v>
      </c>
      <c r="H19" s="23"/>
      <c r="I19" s="23" t="s">
        <v>24</v>
      </c>
    </row>
    <row r="21" spans="2:9" x14ac:dyDescent="0.25">
      <c r="B21" t="s">
        <v>157</v>
      </c>
    </row>
    <row r="23" spans="2:9" ht="15.5" x14ac:dyDescent="0.35">
      <c r="B23" s="8" t="s">
        <v>147</v>
      </c>
    </row>
    <row r="24" spans="2:9" x14ac:dyDescent="0.25">
      <c r="B24" s="25" t="s">
        <v>96</v>
      </c>
      <c r="C24" s="25"/>
      <c r="D24" s="25"/>
      <c r="E24" s="25"/>
    </row>
    <row r="25" spans="2:9" x14ac:dyDescent="0.25">
      <c r="B25" s="25" t="s">
        <v>97</v>
      </c>
      <c r="C25" s="25"/>
      <c r="D25" s="25"/>
      <c r="E25" s="25"/>
    </row>
    <row r="35" spans="2:9" ht="13" x14ac:dyDescent="0.3">
      <c r="B35" s="32" t="s">
        <v>107</v>
      </c>
      <c r="C35" s="32" t="s">
        <v>0</v>
      </c>
      <c r="D35" s="32" t="s">
        <v>5</v>
      </c>
      <c r="E35" s="24" t="s">
        <v>108</v>
      </c>
      <c r="F35" s="32" t="s">
        <v>4</v>
      </c>
      <c r="G35" s="32" t="s">
        <v>12</v>
      </c>
      <c r="H35" s="32" t="s">
        <v>75</v>
      </c>
      <c r="I35" s="32" t="s">
        <v>6</v>
      </c>
    </row>
    <row r="36" spans="2:9" x14ac:dyDescent="0.25">
      <c r="B36" s="53"/>
      <c r="C36" s="83"/>
      <c r="D36" s="83"/>
      <c r="E36" s="83"/>
      <c r="F36" s="83"/>
      <c r="G36" s="83"/>
      <c r="H36" s="83"/>
      <c r="I36" s="84"/>
    </row>
    <row r="37" spans="2:9" x14ac:dyDescent="0.25">
      <c r="B37" s="34"/>
      <c r="C37" s="35"/>
      <c r="D37" s="35"/>
      <c r="E37" s="35"/>
      <c r="F37" s="35"/>
      <c r="G37" s="35"/>
      <c r="H37" s="35"/>
      <c r="I37" s="36" t="s">
        <v>92</v>
      </c>
    </row>
    <row r="38" spans="2:9" x14ac:dyDescent="0.25">
      <c r="B38" s="37"/>
      <c r="C38" s="38"/>
      <c r="D38" s="38"/>
      <c r="E38" s="38"/>
      <c r="F38" s="38" t="s">
        <v>98</v>
      </c>
      <c r="G38" s="38"/>
      <c r="H38" s="43"/>
      <c r="I38" s="39"/>
    </row>
    <row r="39" spans="2:9" x14ac:dyDescent="0.25">
      <c r="B39" s="40"/>
      <c r="C39" s="41"/>
      <c r="D39" s="41" t="s">
        <v>93</v>
      </c>
      <c r="E39" s="41"/>
      <c r="F39" s="41"/>
      <c r="G39" s="41"/>
      <c r="H39" s="41"/>
      <c r="I39" s="42"/>
    </row>
    <row r="40" spans="2:9" x14ac:dyDescent="0.25">
      <c r="B40" s="7"/>
      <c r="C40" s="7"/>
      <c r="D40" s="7"/>
      <c r="E40" s="7"/>
      <c r="F40" s="7"/>
      <c r="G40" s="7"/>
      <c r="H40" s="7"/>
      <c r="I40" s="7"/>
    </row>
  </sheetData>
  <mergeCells count="1">
    <mergeCell ref="D8:H8"/>
  </mergeCells>
  <pageMargins left="0.7" right="0.7" top="0.78740157499999996" bottom="0.78740157499999996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977F1-37D9-4B39-BCAB-9A9BC2BE3CDB}">
  <dimension ref="B2:L51"/>
  <sheetViews>
    <sheetView topLeftCell="A13" zoomScale="90" zoomScaleNormal="90" workbookViewId="0">
      <selection activeCell="D24" sqref="D24"/>
    </sheetView>
  </sheetViews>
  <sheetFormatPr baseColWidth="10" defaultRowHeight="12.5" x14ac:dyDescent="0.25"/>
  <cols>
    <col min="1" max="1" width="3.453125" customWidth="1"/>
    <col min="2" max="2" width="24.453125" customWidth="1"/>
    <col min="3" max="3" width="13.6328125" customWidth="1"/>
    <col min="4" max="4" width="22.6328125" bestFit="1" customWidth="1"/>
    <col min="5" max="5" width="28.453125" customWidth="1"/>
    <col min="6" max="6" width="16" bestFit="1" customWidth="1"/>
    <col min="7" max="7" width="26.1796875" customWidth="1"/>
    <col min="8" max="8" width="13.90625" customWidth="1"/>
    <col min="9" max="9" width="28.453125" bestFit="1" customWidth="1"/>
  </cols>
  <sheetData>
    <row r="2" spans="2:12" ht="15.5" x14ac:dyDescent="0.35">
      <c r="B2" s="8" t="s">
        <v>21</v>
      </c>
    </row>
    <row r="3" spans="2:12" ht="15.5" x14ac:dyDescent="0.35">
      <c r="B3" s="8" t="s">
        <v>139</v>
      </c>
      <c r="H3" s="8"/>
    </row>
    <row r="4" spans="2:12" x14ac:dyDescent="0.25">
      <c r="B4" t="s">
        <v>138</v>
      </c>
    </row>
    <row r="6" spans="2:12" ht="26" x14ac:dyDescent="0.3">
      <c r="B6" s="9" t="s">
        <v>58</v>
      </c>
      <c r="C6" s="9" t="s">
        <v>0</v>
      </c>
      <c r="D6" s="9" t="s">
        <v>5</v>
      </c>
      <c r="E6" s="31" t="s">
        <v>63</v>
      </c>
      <c r="F6" s="9" t="s">
        <v>4</v>
      </c>
      <c r="G6" s="9" t="s">
        <v>12</v>
      </c>
      <c r="H6" s="9" t="s">
        <v>75</v>
      </c>
      <c r="I6" s="9" t="s">
        <v>6</v>
      </c>
    </row>
    <row r="7" spans="2:12" x14ac:dyDescent="0.25">
      <c r="B7" s="3"/>
      <c r="C7" s="15" t="s">
        <v>1</v>
      </c>
      <c r="D7" s="15" t="s">
        <v>64</v>
      </c>
      <c r="E7" s="15" t="s">
        <v>65</v>
      </c>
      <c r="F7" s="15" t="s">
        <v>11</v>
      </c>
      <c r="G7" s="15" t="s">
        <v>65</v>
      </c>
      <c r="H7" s="17" t="s">
        <v>19</v>
      </c>
      <c r="I7" s="15" t="s">
        <v>65</v>
      </c>
    </row>
    <row r="8" spans="2:12" x14ac:dyDescent="0.25">
      <c r="B8" s="4"/>
      <c r="C8" s="14" t="s">
        <v>48</v>
      </c>
      <c r="D8" s="14" t="s">
        <v>68</v>
      </c>
      <c r="E8" s="14" t="s">
        <v>66</v>
      </c>
      <c r="F8" s="14" t="s">
        <v>24</v>
      </c>
      <c r="G8" s="14" t="s">
        <v>66</v>
      </c>
      <c r="H8" s="18"/>
      <c r="I8" s="14" t="s">
        <v>66</v>
      </c>
    </row>
    <row r="9" spans="2:12" x14ac:dyDescent="0.25">
      <c r="B9" s="4"/>
      <c r="C9" s="14"/>
      <c r="D9" s="14"/>
      <c r="E9" s="14" t="s">
        <v>67</v>
      </c>
      <c r="F9" s="14"/>
      <c r="G9" s="14" t="s">
        <v>82</v>
      </c>
      <c r="H9" s="18"/>
      <c r="I9" s="14" t="s">
        <v>67</v>
      </c>
    </row>
    <row r="10" spans="2:12" x14ac:dyDescent="0.25">
      <c r="B10" s="10"/>
      <c r="C10" s="21"/>
      <c r="D10" s="21"/>
      <c r="E10" s="21" t="s">
        <v>148</v>
      </c>
      <c r="F10" s="21"/>
      <c r="G10" s="21" t="s">
        <v>62</v>
      </c>
      <c r="H10" s="23"/>
      <c r="I10" s="21"/>
    </row>
    <row r="11" spans="2:12" x14ac:dyDescent="0.25">
      <c r="B11" s="6"/>
      <c r="C11" s="6"/>
      <c r="D11" s="6"/>
      <c r="E11" s="7"/>
      <c r="F11" s="7"/>
      <c r="G11" s="7"/>
      <c r="H11" s="6"/>
      <c r="I11" s="6"/>
    </row>
    <row r="12" spans="2:12" ht="13" x14ac:dyDescent="0.3">
      <c r="B12" s="77" t="s">
        <v>150</v>
      </c>
      <c r="C12" s="80"/>
      <c r="D12" s="81"/>
      <c r="E12" s="81"/>
      <c r="F12" s="81"/>
      <c r="G12" s="81"/>
      <c r="H12" s="81"/>
      <c r="I12" s="81"/>
    </row>
    <row r="13" spans="2:12" ht="13" x14ac:dyDescent="0.3">
      <c r="B13" s="30" t="s">
        <v>22</v>
      </c>
      <c r="C13" s="30" t="s">
        <v>0</v>
      </c>
      <c r="D13" s="30" t="s">
        <v>5</v>
      </c>
      <c r="E13" s="30" t="s">
        <v>2</v>
      </c>
      <c r="F13" s="30" t="s">
        <v>4</v>
      </c>
      <c r="G13" s="30" t="s">
        <v>12</v>
      </c>
      <c r="H13" s="30" t="s">
        <v>7</v>
      </c>
      <c r="I13" s="30" t="s">
        <v>6</v>
      </c>
      <c r="L13" s="30" t="s">
        <v>4</v>
      </c>
    </row>
    <row r="14" spans="2:12" ht="13" x14ac:dyDescent="0.3">
      <c r="B14" s="3" t="s">
        <v>39</v>
      </c>
      <c r="C14" s="17"/>
      <c r="D14" s="70">
        <v>-2.9</v>
      </c>
      <c r="E14" s="15"/>
      <c r="F14" s="70">
        <v>11</v>
      </c>
      <c r="G14" s="15"/>
      <c r="H14" s="70">
        <v>-2</v>
      </c>
      <c r="I14" s="15"/>
      <c r="K14">
        <f>D14+F14</f>
        <v>8.1</v>
      </c>
      <c r="L14" t="s">
        <v>161</v>
      </c>
    </row>
    <row r="15" spans="2:12" x14ac:dyDescent="0.25">
      <c r="B15" s="20" t="s">
        <v>68</v>
      </c>
      <c r="C15" s="18"/>
      <c r="D15" s="14">
        <f>16-D14</f>
        <v>18.899999999999999</v>
      </c>
      <c r="E15" s="14"/>
      <c r="F15" s="14"/>
      <c r="G15" s="14"/>
      <c r="H15" s="14"/>
      <c r="I15" s="14"/>
      <c r="L15">
        <v>1</v>
      </c>
    </row>
    <row r="16" spans="2:12" ht="13" x14ac:dyDescent="0.3">
      <c r="B16" s="4" t="s">
        <v>59</v>
      </c>
      <c r="C16" s="71">
        <v>126</v>
      </c>
      <c r="D16" s="14"/>
      <c r="E16" s="14"/>
      <c r="F16" s="14"/>
      <c r="G16" s="14"/>
      <c r="H16" s="14"/>
      <c r="I16" s="14"/>
      <c r="L16">
        <v>2</v>
      </c>
    </row>
    <row r="17" spans="2:12" x14ac:dyDescent="0.25">
      <c r="B17" s="4" t="s">
        <v>8</v>
      </c>
      <c r="C17" s="18"/>
      <c r="D17" s="14"/>
      <c r="E17" s="14">
        <f>C16-D15</f>
        <v>107.1</v>
      </c>
      <c r="F17" s="14"/>
      <c r="G17" s="14">
        <f>E17+F14</f>
        <v>118.1</v>
      </c>
      <c r="H17" s="14"/>
      <c r="I17" s="14">
        <f>E17+F14+H14</f>
        <v>116.1</v>
      </c>
      <c r="L17">
        <v>3</v>
      </c>
    </row>
    <row r="18" spans="2:12" x14ac:dyDescent="0.25">
      <c r="B18" s="4" t="s">
        <v>10</v>
      </c>
      <c r="C18" s="18"/>
      <c r="D18" s="14"/>
      <c r="E18" s="14">
        <f>E17-107</f>
        <v>9.9999999999994316E-2</v>
      </c>
      <c r="F18" s="14"/>
      <c r="G18" s="72">
        <f>G17-107</f>
        <v>11.099999999999994</v>
      </c>
      <c r="H18" s="14"/>
      <c r="I18" s="72">
        <f>I17-107</f>
        <v>9.0999999999999943</v>
      </c>
      <c r="L18">
        <v>4</v>
      </c>
    </row>
    <row r="19" spans="2:12" x14ac:dyDescent="0.25">
      <c r="B19" s="4" t="s">
        <v>86</v>
      </c>
      <c r="C19" s="18"/>
      <c r="D19" s="14"/>
      <c r="E19" s="14"/>
      <c r="F19" s="14"/>
      <c r="G19" s="14">
        <v>15</v>
      </c>
      <c r="H19" s="14"/>
      <c r="I19" s="72">
        <v>10</v>
      </c>
      <c r="L19">
        <v>5</v>
      </c>
    </row>
    <row r="20" spans="2:12" x14ac:dyDescent="0.25">
      <c r="B20" s="10" t="s">
        <v>9</v>
      </c>
      <c r="C20" s="23"/>
      <c r="D20" s="21"/>
      <c r="E20" s="21"/>
      <c r="F20" s="21"/>
      <c r="G20" s="21">
        <v>25</v>
      </c>
      <c r="H20" s="21"/>
      <c r="I20" s="21"/>
      <c r="L20">
        <v>6</v>
      </c>
    </row>
    <row r="21" spans="2:12" x14ac:dyDescent="0.25">
      <c r="B21" s="6"/>
      <c r="C21" s="7"/>
      <c r="D21" s="7"/>
      <c r="E21" s="7"/>
      <c r="F21" s="7"/>
      <c r="G21" s="7"/>
      <c r="H21" s="7"/>
      <c r="I21" s="7"/>
      <c r="L21">
        <v>7</v>
      </c>
    </row>
    <row r="22" spans="2:12" ht="13" x14ac:dyDescent="0.3">
      <c r="B22" s="77" t="s">
        <v>149</v>
      </c>
      <c r="C22" s="80"/>
      <c r="D22" s="81"/>
      <c r="E22" s="81"/>
      <c r="F22" s="81"/>
      <c r="G22" s="81"/>
      <c r="H22" s="81"/>
      <c r="I22" s="81"/>
      <c r="L22">
        <v>8</v>
      </c>
    </row>
    <row r="23" spans="2:12" ht="13" x14ac:dyDescent="0.3">
      <c r="B23" s="30" t="s">
        <v>22</v>
      </c>
      <c r="C23" s="30" t="s">
        <v>0</v>
      </c>
      <c r="D23" s="30" t="s">
        <v>5</v>
      </c>
      <c r="E23" s="30" t="s">
        <v>2</v>
      </c>
      <c r="F23" s="30" t="s">
        <v>4</v>
      </c>
      <c r="G23" s="30" t="s">
        <v>12</v>
      </c>
      <c r="H23" s="30" t="s">
        <v>7</v>
      </c>
      <c r="I23" s="30" t="s">
        <v>6</v>
      </c>
      <c r="L23">
        <v>9</v>
      </c>
    </row>
    <row r="24" spans="2:12" ht="13" x14ac:dyDescent="0.3">
      <c r="B24" s="3" t="s">
        <v>39</v>
      </c>
      <c r="C24" s="17"/>
      <c r="D24" s="70">
        <v>-12.9</v>
      </c>
      <c r="E24" s="15"/>
      <c r="F24" s="70">
        <v>30</v>
      </c>
      <c r="G24" s="15"/>
      <c r="H24" s="70">
        <v>-2</v>
      </c>
      <c r="I24" s="15"/>
      <c r="K24">
        <f>D24+F24</f>
        <v>17.100000000000001</v>
      </c>
      <c r="L24">
        <v>10</v>
      </c>
    </row>
    <row r="25" spans="2:12" x14ac:dyDescent="0.25">
      <c r="B25" s="20" t="s">
        <v>68</v>
      </c>
      <c r="C25" s="18"/>
      <c r="D25" s="14">
        <f>16-D24</f>
        <v>28.9</v>
      </c>
      <c r="E25" s="14"/>
      <c r="F25" s="14"/>
      <c r="G25" s="14"/>
      <c r="H25" s="14"/>
      <c r="I25" s="14"/>
      <c r="L25">
        <v>11</v>
      </c>
    </row>
    <row r="26" spans="2:12" ht="13" x14ac:dyDescent="0.3">
      <c r="B26" s="4" t="s">
        <v>59</v>
      </c>
      <c r="C26" s="71">
        <v>97</v>
      </c>
      <c r="D26" s="14"/>
      <c r="E26" s="14"/>
      <c r="F26" s="14"/>
      <c r="G26" s="14"/>
      <c r="H26" s="14"/>
      <c r="I26" s="14"/>
      <c r="L26">
        <v>12</v>
      </c>
    </row>
    <row r="27" spans="2:12" x14ac:dyDescent="0.25">
      <c r="B27" s="4" t="s">
        <v>8</v>
      </c>
      <c r="C27" s="18"/>
      <c r="D27" s="14"/>
      <c r="E27" s="14">
        <f>C26-D25</f>
        <v>68.099999999999994</v>
      </c>
      <c r="F27" s="14"/>
      <c r="G27" s="14">
        <f>E27+F24</f>
        <v>98.1</v>
      </c>
      <c r="H27" s="14"/>
      <c r="I27" s="14">
        <f>E27+F24+H24</f>
        <v>96.1</v>
      </c>
      <c r="L27">
        <v>13</v>
      </c>
    </row>
    <row r="28" spans="2:12" x14ac:dyDescent="0.25">
      <c r="B28" s="4" t="s">
        <v>10</v>
      </c>
      <c r="C28" s="18"/>
      <c r="D28" s="14"/>
      <c r="E28" s="14">
        <f>E27-107</f>
        <v>-38.900000000000006</v>
      </c>
      <c r="F28" s="14"/>
      <c r="G28" s="72">
        <f>G27-107</f>
        <v>-8.9000000000000057</v>
      </c>
      <c r="H28" s="14"/>
      <c r="I28" s="72">
        <f>I27-107</f>
        <v>-10.900000000000006</v>
      </c>
      <c r="L28">
        <v>14</v>
      </c>
    </row>
    <row r="29" spans="2:12" x14ac:dyDescent="0.25">
      <c r="B29" s="4" t="s">
        <v>86</v>
      </c>
      <c r="C29" s="18"/>
      <c r="D29" s="14"/>
      <c r="E29" s="14"/>
      <c r="F29" s="14"/>
      <c r="G29" s="14">
        <v>15</v>
      </c>
      <c r="H29" s="14"/>
      <c r="I29" s="72">
        <v>10</v>
      </c>
      <c r="L29">
        <v>15</v>
      </c>
    </row>
    <row r="30" spans="2:12" x14ac:dyDescent="0.25">
      <c r="B30" s="10" t="s">
        <v>9</v>
      </c>
      <c r="C30" s="23"/>
      <c r="D30" s="21"/>
      <c r="E30" s="21"/>
      <c r="F30" s="21"/>
      <c r="G30" s="21">
        <v>25</v>
      </c>
      <c r="H30" s="21"/>
      <c r="I30" s="21"/>
      <c r="L30">
        <v>16</v>
      </c>
    </row>
    <row r="31" spans="2:12" x14ac:dyDescent="0.25">
      <c r="B31" s="6"/>
      <c r="C31" s="7"/>
      <c r="D31" s="7"/>
      <c r="E31" s="7"/>
      <c r="F31" s="7"/>
      <c r="G31" s="7"/>
      <c r="H31" s="7"/>
      <c r="I31" s="7"/>
      <c r="L31">
        <v>17</v>
      </c>
    </row>
    <row r="32" spans="2:12" x14ac:dyDescent="0.25">
      <c r="B32" s="51" t="s">
        <v>102</v>
      </c>
      <c r="E32">
        <f>10*LOG10(40)</f>
        <v>16.020599913279622</v>
      </c>
      <c r="L32">
        <v>18</v>
      </c>
    </row>
    <row r="33" spans="2:12" ht="13" x14ac:dyDescent="0.3">
      <c r="B33" s="5" t="s">
        <v>104</v>
      </c>
      <c r="C33" t="s">
        <v>103</v>
      </c>
      <c r="L33">
        <v>19</v>
      </c>
    </row>
    <row r="34" spans="2:12" ht="13" x14ac:dyDescent="0.3">
      <c r="B34" s="50" t="s">
        <v>122</v>
      </c>
      <c r="C34" t="s">
        <v>140</v>
      </c>
      <c r="L34">
        <v>20</v>
      </c>
    </row>
    <row r="35" spans="2:12" x14ac:dyDescent="0.25">
      <c r="L35">
        <v>21</v>
      </c>
    </row>
    <row r="36" spans="2:12" ht="13" x14ac:dyDescent="0.3">
      <c r="B36" s="5" t="s">
        <v>13</v>
      </c>
      <c r="L36">
        <v>22</v>
      </c>
    </row>
    <row r="37" spans="2:12" x14ac:dyDescent="0.25">
      <c r="B37" t="s">
        <v>14</v>
      </c>
      <c r="L37">
        <v>23</v>
      </c>
    </row>
    <row r="38" spans="2:12" x14ac:dyDescent="0.25">
      <c r="B38" t="s">
        <v>15</v>
      </c>
      <c r="L38">
        <v>24</v>
      </c>
    </row>
    <row r="39" spans="2:12" x14ac:dyDescent="0.25">
      <c r="B39" t="s">
        <v>25</v>
      </c>
      <c r="L39">
        <v>25</v>
      </c>
    </row>
    <row r="40" spans="2:12" x14ac:dyDescent="0.25">
      <c r="B40" t="s">
        <v>16</v>
      </c>
      <c r="L40">
        <v>26</v>
      </c>
    </row>
    <row r="41" spans="2:12" x14ac:dyDescent="0.25">
      <c r="B41" t="s">
        <v>17</v>
      </c>
      <c r="L41">
        <v>27</v>
      </c>
    </row>
    <row r="42" spans="2:12" x14ac:dyDescent="0.25">
      <c r="B42" t="s">
        <v>18</v>
      </c>
      <c r="L42">
        <v>28</v>
      </c>
    </row>
    <row r="43" spans="2:12" x14ac:dyDescent="0.25">
      <c r="L43">
        <v>29</v>
      </c>
    </row>
    <row r="44" spans="2:12" x14ac:dyDescent="0.25">
      <c r="B44" t="s">
        <v>38</v>
      </c>
      <c r="L44">
        <v>30</v>
      </c>
    </row>
    <row r="45" spans="2:12" x14ac:dyDescent="0.25">
      <c r="B45" t="s">
        <v>23</v>
      </c>
    </row>
    <row r="46" spans="2:12" x14ac:dyDescent="0.25">
      <c r="B46" t="s">
        <v>37</v>
      </c>
    </row>
    <row r="48" spans="2:12" x14ac:dyDescent="0.25">
      <c r="B48" t="s">
        <v>29</v>
      </c>
    </row>
    <row r="49" spans="2:2" x14ac:dyDescent="0.25">
      <c r="B49" t="s">
        <v>30</v>
      </c>
    </row>
    <row r="51" spans="2:2" x14ac:dyDescent="0.25">
      <c r="B51" t="s">
        <v>157</v>
      </c>
    </row>
  </sheetData>
  <conditionalFormatting sqref="C14:I20">
    <cfRule type="cellIs" dxfId="14" priority="72" operator="greaterThan">
      <formula>$C$16</formula>
    </cfRule>
    <cfRule type="cellIs" dxfId="13" priority="73" operator="greaterThan">
      <formula>$C$16</formula>
    </cfRule>
  </conditionalFormatting>
  <conditionalFormatting sqref="G18">
    <cfRule type="cellIs" dxfId="12" priority="69" operator="greaterThan">
      <formula>$G$19</formula>
    </cfRule>
  </conditionalFormatting>
  <conditionalFormatting sqref="I18">
    <cfRule type="cellIs" dxfId="11" priority="68" operator="greaterThan">
      <formula>10</formula>
    </cfRule>
  </conditionalFormatting>
  <conditionalFormatting sqref="C24:I30">
    <cfRule type="cellIs" dxfId="10" priority="6" operator="greaterThan">
      <formula>$C$16</formula>
    </cfRule>
    <cfRule type="cellIs" dxfId="9" priority="7" operator="greaterThan">
      <formula>$C$16</formula>
    </cfRule>
  </conditionalFormatting>
  <conditionalFormatting sqref="G28">
    <cfRule type="cellIs" dxfId="8" priority="5" operator="greaterThan">
      <formula>$G$19</formula>
    </cfRule>
  </conditionalFormatting>
  <conditionalFormatting sqref="I28">
    <cfRule type="cellIs" dxfId="7" priority="4" operator="greaterThan">
      <formula>-10</formula>
    </cfRule>
  </conditionalFormatting>
  <conditionalFormatting sqref="C16">
    <cfRule type="cellIs" dxfId="6" priority="3" operator="lessThan">
      <formula>126</formula>
    </cfRule>
  </conditionalFormatting>
  <conditionalFormatting sqref="C26">
    <cfRule type="cellIs" dxfId="5" priority="1" operator="lessThan">
      <formula>126</formula>
    </cfRule>
    <cfRule type="cellIs" dxfId="4" priority="2" operator="greaterThan">
      <formula>126</formula>
    </cfRule>
  </conditionalFormatting>
  <pageMargins left="0.7" right="0.7" top="0.78740157499999996" bottom="0.78740157499999996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BA15D-FE48-45BE-9E37-1870ED68EF1F}">
  <dimension ref="B2:J47"/>
  <sheetViews>
    <sheetView tabSelected="1" zoomScale="84" zoomScaleNormal="84" workbookViewId="0">
      <selection activeCell="C21" sqref="C21"/>
    </sheetView>
  </sheetViews>
  <sheetFormatPr baseColWidth="10" defaultRowHeight="12.5" x14ac:dyDescent="0.25"/>
  <cols>
    <col min="1" max="1" width="3.453125" customWidth="1"/>
    <col min="2" max="2" width="30.90625" customWidth="1"/>
    <col min="3" max="3" width="13.6328125" customWidth="1"/>
    <col min="4" max="4" width="22.6328125" bestFit="1" customWidth="1"/>
    <col min="5" max="5" width="28.36328125" customWidth="1"/>
    <col min="6" max="6" width="16" bestFit="1" customWidth="1"/>
    <col min="7" max="7" width="24.6328125" bestFit="1" customWidth="1"/>
    <col min="9" max="9" width="27.6328125" bestFit="1" customWidth="1"/>
  </cols>
  <sheetData>
    <row r="2" spans="2:9" ht="15.5" x14ac:dyDescent="0.35">
      <c r="B2" s="8" t="s">
        <v>21</v>
      </c>
    </row>
    <row r="3" spans="2:9" ht="15.5" x14ac:dyDescent="0.35">
      <c r="B3" s="44" t="s">
        <v>159</v>
      </c>
      <c r="H3" s="44"/>
    </row>
    <row r="4" spans="2:9" x14ac:dyDescent="0.25">
      <c r="B4" t="s">
        <v>138</v>
      </c>
    </row>
    <row r="6" spans="2:9" ht="13" x14ac:dyDescent="0.3">
      <c r="B6" s="9" t="s">
        <v>58</v>
      </c>
      <c r="C6" s="9" t="s">
        <v>0</v>
      </c>
      <c r="D6" s="9" t="s">
        <v>5</v>
      </c>
      <c r="E6" s="9" t="s">
        <v>2</v>
      </c>
      <c r="F6" s="9" t="s">
        <v>4</v>
      </c>
      <c r="G6" s="9" t="s">
        <v>12</v>
      </c>
      <c r="H6" s="9" t="s">
        <v>7</v>
      </c>
      <c r="I6" s="9" t="s">
        <v>6</v>
      </c>
    </row>
    <row r="7" spans="2:9" x14ac:dyDescent="0.25">
      <c r="B7" s="3"/>
      <c r="C7" s="15" t="s">
        <v>1</v>
      </c>
      <c r="D7" s="15" t="s">
        <v>64</v>
      </c>
      <c r="E7" s="15" t="s">
        <v>65</v>
      </c>
      <c r="F7" s="15" t="s">
        <v>11</v>
      </c>
      <c r="G7" s="15" t="s">
        <v>65</v>
      </c>
      <c r="H7" s="17" t="s">
        <v>19</v>
      </c>
      <c r="I7" s="15" t="s">
        <v>65</v>
      </c>
    </row>
    <row r="8" spans="2:9" x14ac:dyDescent="0.25">
      <c r="B8" s="4"/>
      <c r="C8" s="14" t="s">
        <v>48</v>
      </c>
      <c r="D8" s="14" t="s">
        <v>68</v>
      </c>
      <c r="E8" s="14" t="s">
        <v>66</v>
      </c>
      <c r="F8" s="14" t="s">
        <v>24</v>
      </c>
      <c r="G8" s="14" t="s">
        <v>66</v>
      </c>
      <c r="H8" s="18"/>
      <c r="I8" s="14" t="s">
        <v>66</v>
      </c>
    </row>
    <row r="9" spans="2:9" x14ac:dyDescent="0.25">
      <c r="B9" s="4"/>
      <c r="C9" s="14"/>
      <c r="D9" s="14"/>
      <c r="E9" s="14" t="s">
        <v>67</v>
      </c>
      <c r="F9" s="14"/>
      <c r="G9" s="14" t="s">
        <v>82</v>
      </c>
      <c r="H9" s="18"/>
      <c r="I9" s="14" t="s">
        <v>67</v>
      </c>
    </row>
    <row r="10" spans="2:9" x14ac:dyDescent="0.25">
      <c r="B10" s="10"/>
      <c r="C10" s="21"/>
      <c r="D10" s="21"/>
      <c r="E10" s="21" t="s">
        <v>148</v>
      </c>
      <c r="F10" s="21"/>
      <c r="G10" s="21" t="s">
        <v>62</v>
      </c>
      <c r="H10" s="23"/>
      <c r="I10" s="21"/>
    </row>
    <row r="11" spans="2:9" x14ac:dyDescent="0.25">
      <c r="B11" s="6"/>
      <c r="C11" s="6"/>
      <c r="D11" s="6"/>
      <c r="E11" s="6"/>
      <c r="F11" s="6"/>
      <c r="G11" s="6"/>
      <c r="H11" s="6"/>
      <c r="I11" s="6"/>
    </row>
    <row r="12" spans="2:9" ht="13" x14ac:dyDescent="0.3">
      <c r="B12" s="77" t="s">
        <v>150</v>
      </c>
      <c r="C12" s="78"/>
      <c r="D12" s="79"/>
      <c r="E12" s="79"/>
      <c r="F12" s="79"/>
      <c r="G12" s="79"/>
      <c r="H12" s="79"/>
      <c r="I12" s="79"/>
    </row>
    <row r="13" spans="2:9" ht="13" x14ac:dyDescent="0.3">
      <c r="B13" s="30" t="s">
        <v>22</v>
      </c>
      <c r="C13" s="30" t="s">
        <v>0</v>
      </c>
      <c r="D13" s="30" t="s">
        <v>5</v>
      </c>
      <c r="E13" s="30" t="s">
        <v>2</v>
      </c>
      <c r="F13" s="30" t="s">
        <v>4</v>
      </c>
      <c r="G13" s="30" t="s">
        <v>12</v>
      </c>
      <c r="H13" s="30" t="s">
        <v>7</v>
      </c>
      <c r="I13" s="30" t="s">
        <v>6</v>
      </c>
    </row>
    <row r="14" spans="2:9" ht="13" x14ac:dyDescent="0.3">
      <c r="B14" s="15" t="s">
        <v>39</v>
      </c>
      <c r="C14" s="15"/>
      <c r="D14" s="70">
        <v>-2.9</v>
      </c>
      <c r="E14" s="73"/>
      <c r="F14" s="70">
        <v>11</v>
      </c>
      <c r="G14" s="17"/>
      <c r="H14" s="70">
        <v>-2</v>
      </c>
      <c r="I14" s="15"/>
    </row>
    <row r="15" spans="2:9" x14ac:dyDescent="0.25">
      <c r="B15" s="19" t="s">
        <v>68</v>
      </c>
      <c r="C15" s="14"/>
      <c r="D15" s="14">
        <f>16-D14</f>
        <v>18.899999999999999</v>
      </c>
      <c r="E15" s="74"/>
      <c r="F15" s="14"/>
      <c r="G15" s="18"/>
      <c r="H15" s="14"/>
      <c r="I15" s="14"/>
    </row>
    <row r="16" spans="2:9" ht="13" x14ac:dyDescent="0.3">
      <c r="B16" s="14" t="s">
        <v>60</v>
      </c>
      <c r="C16" s="75">
        <v>23</v>
      </c>
      <c r="D16" s="14"/>
      <c r="E16" s="74"/>
      <c r="F16" s="14"/>
      <c r="G16" s="18"/>
      <c r="H16" s="14"/>
      <c r="I16" s="14"/>
    </row>
    <row r="17" spans="2:10" x14ac:dyDescent="0.25">
      <c r="B17" s="19" t="s">
        <v>8</v>
      </c>
      <c r="C17" s="14"/>
      <c r="D17" s="14"/>
      <c r="E17" s="74">
        <f>C16-D15</f>
        <v>4.1000000000000014</v>
      </c>
      <c r="F17" s="14"/>
      <c r="G17" s="18">
        <f>E17+F14</f>
        <v>15.100000000000001</v>
      </c>
      <c r="H17" s="14"/>
      <c r="I17" s="14">
        <f>E17+F14+H14</f>
        <v>13.100000000000001</v>
      </c>
    </row>
    <row r="18" spans="2:10" x14ac:dyDescent="0.25">
      <c r="B18" s="19" t="s">
        <v>10</v>
      </c>
      <c r="C18" s="14"/>
      <c r="D18" s="14"/>
      <c r="E18" s="74">
        <f>E17-107</f>
        <v>-102.9</v>
      </c>
      <c r="F18" s="14"/>
      <c r="G18" s="18">
        <f>G17-107</f>
        <v>-91.9</v>
      </c>
      <c r="H18" s="14"/>
      <c r="I18" s="14">
        <f>I17-107</f>
        <v>-93.9</v>
      </c>
    </row>
    <row r="19" spans="2:10" x14ac:dyDescent="0.25">
      <c r="B19" s="19" t="s">
        <v>9</v>
      </c>
      <c r="C19" s="14"/>
      <c r="D19" s="14"/>
      <c r="E19" s="74"/>
      <c r="F19" s="14"/>
      <c r="G19" s="18">
        <v>25</v>
      </c>
      <c r="H19" s="14"/>
      <c r="I19" s="14"/>
    </row>
    <row r="20" spans="2:10" x14ac:dyDescent="0.25">
      <c r="B20" s="19" t="s">
        <v>26</v>
      </c>
      <c r="C20" s="14"/>
      <c r="D20" s="14"/>
      <c r="E20" s="74">
        <f>'EN62104'!$C$16+'Receiver Sensitivity'!E22+6</f>
        <v>-103.20244106836714</v>
      </c>
      <c r="F20" s="14"/>
      <c r="G20" s="18"/>
      <c r="H20" s="14"/>
      <c r="I20" s="14">
        <v>-97</v>
      </c>
    </row>
    <row r="21" spans="2:10" x14ac:dyDescent="0.25">
      <c r="B21" s="19" t="s">
        <v>27</v>
      </c>
      <c r="C21" s="14"/>
      <c r="D21" s="14"/>
      <c r="E21" s="74">
        <f>E20+6</f>
        <v>-97.202441068367136</v>
      </c>
      <c r="F21" s="14"/>
      <c r="G21" s="18"/>
      <c r="H21" s="14"/>
      <c r="I21" s="14">
        <v>-91</v>
      </c>
    </row>
    <row r="22" spans="2:10" x14ac:dyDescent="0.25">
      <c r="B22" s="19" t="s">
        <v>91</v>
      </c>
      <c r="C22" s="14"/>
      <c r="D22" s="14"/>
      <c r="E22" s="74">
        <f>10*LOG10(POWER(10,F22/10)+(POWER(10,H22/10)+POWER(10,I22/10))/POWER(10,F14/10))</f>
        <v>2.9336467746779222</v>
      </c>
      <c r="F22" s="14">
        <v>1.5</v>
      </c>
      <c r="G22" s="18"/>
      <c r="H22" s="14">
        <v>2</v>
      </c>
      <c r="I22" s="14">
        <v>7.3</v>
      </c>
    </row>
    <row r="23" spans="2:10" x14ac:dyDescent="0.25">
      <c r="B23" s="22" t="s">
        <v>36</v>
      </c>
      <c r="C23" s="21"/>
      <c r="D23" s="21"/>
      <c r="E23" s="76"/>
      <c r="F23" s="21"/>
      <c r="G23" s="23"/>
      <c r="H23" s="21"/>
      <c r="I23" s="21">
        <v>12</v>
      </c>
    </row>
    <row r="24" spans="2:10" x14ac:dyDescent="0.25">
      <c r="B24" s="6"/>
      <c r="C24" s="7"/>
      <c r="D24" s="7"/>
      <c r="E24" s="7"/>
      <c r="F24" s="7"/>
      <c r="G24" s="7"/>
      <c r="H24" s="7"/>
      <c r="I24" s="7"/>
      <c r="J24" s="6"/>
    </row>
    <row r="25" spans="2:10" ht="13" x14ac:dyDescent="0.3">
      <c r="B25" s="77" t="s">
        <v>149</v>
      </c>
      <c r="C25" s="78"/>
      <c r="D25" s="79"/>
      <c r="E25" s="79"/>
      <c r="F25" s="79"/>
      <c r="G25" s="79"/>
      <c r="H25" s="79"/>
      <c r="I25" s="79"/>
    </row>
    <row r="26" spans="2:10" ht="13" x14ac:dyDescent="0.3">
      <c r="B26" s="30" t="s">
        <v>22</v>
      </c>
      <c r="C26" s="30" t="s">
        <v>0</v>
      </c>
      <c r="D26" s="30" t="s">
        <v>5</v>
      </c>
      <c r="E26" s="30" t="s">
        <v>2</v>
      </c>
      <c r="F26" s="30" t="s">
        <v>4</v>
      </c>
      <c r="G26" s="30" t="s">
        <v>12</v>
      </c>
      <c r="H26" s="30" t="s">
        <v>7</v>
      </c>
      <c r="I26" s="30" t="s">
        <v>6</v>
      </c>
    </row>
    <row r="27" spans="2:10" ht="13" x14ac:dyDescent="0.3">
      <c r="B27" s="15" t="s">
        <v>39</v>
      </c>
      <c r="C27" s="15"/>
      <c r="D27" s="70">
        <v>-12.9</v>
      </c>
      <c r="E27" s="73"/>
      <c r="F27" s="70">
        <v>12</v>
      </c>
      <c r="G27" s="17"/>
      <c r="H27" s="70">
        <v>-2</v>
      </c>
      <c r="I27" s="15"/>
    </row>
    <row r="28" spans="2:10" x14ac:dyDescent="0.25">
      <c r="B28" s="19" t="s">
        <v>68</v>
      </c>
      <c r="C28" s="14"/>
      <c r="D28" s="14">
        <f>16-D27</f>
        <v>28.9</v>
      </c>
      <c r="E28" s="74"/>
      <c r="F28" s="14"/>
      <c r="G28" s="18"/>
      <c r="H28" s="14"/>
      <c r="I28" s="14"/>
    </row>
    <row r="29" spans="2:10" ht="13" x14ac:dyDescent="0.3">
      <c r="B29" s="14" t="s">
        <v>60</v>
      </c>
      <c r="C29" s="75">
        <v>38</v>
      </c>
      <c r="D29" s="14"/>
      <c r="E29" s="74"/>
      <c r="F29" s="14"/>
      <c r="G29" s="18"/>
      <c r="H29" s="14"/>
      <c r="I29" s="14"/>
    </row>
    <row r="30" spans="2:10" x14ac:dyDescent="0.25">
      <c r="B30" s="19" t="s">
        <v>8</v>
      </c>
      <c r="C30" s="14"/>
      <c r="D30" s="14"/>
      <c r="E30" s="74">
        <f>C29-D28</f>
        <v>9.1000000000000014</v>
      </c>
      <c r="F30" s="14"/>
      <c r="G30" s="18">
        <f>E30+F27</f>
        <v>21.1</v>
      </c>
      <c r="H30" s="14"/>
      <c r="I30" s="14">
        <f>E30+F27+H27</f>
        <v>19.100000000000001</v>
      </c>
    </row>
    <row r="31" spans="2:10" x14ac:dyDescent="0.25">
      <c r="B31" s="19" t="s">
        <v>10</v>
      </c>
      <c r="C31" s="14"/>
      <c r="D31" s="14"/>
      <c r="E31" s="74">
        <f>E30-107</f>
        <v>-97.9</v>
      </c>
      <c r="F31" s="14"/>
      <c r="G31" s="18">
        <f>G30-107</f>
        <v>-85.9</v>
      </c>
      <c r="H31" s="14"/>
      <c r="I31" s="14">
        <f>I30-107</f>
        <v>-87.9</v>
      </c>
    </row>
    <row r="32" spans="2:10" x14ac:dyDescent="0.25">
      <c r="B32" s="19" t="s">
        <v>9</v>
      </c>
      <c r="C32" s="14"/>
      <c r="D32" s="14"/>
      <c r="E32" s="74"/>
      <c r="F32" s="14"/>
      <c r="G32" s="18">
        <v>25</v>
      </c>
      <c r="H32" s="14"/>
      <c r="I32" s="14"/>
    </row>
    <row r="33" spans="2:10" x14ac:dyDescent="0.25">
      <c r="B33" s="19" t="s">
        <v>26</v>
      </c>
      <c r="C33" s="14"/>
      <c r="D33" s="14"/>
      <c r="E33" s="74">
        <f>'EN62104'!$C$16+'Receiver Sensitivity'!E35+6</f>
        <v>-103.46112817499218</v>
      </c>
      <c r="F33" s="14"/>
      <c r="G33" s="18"/>
      <c r="H33" s="14"/>
      <c r="I33" s="14">
        <v>-97</v>
      </c>
    </row>
    <row r="34" spans="2:10" x14ac:dyDescent="0.25">
      <c r="B34" s="19" t="s">
        <v>27</v>
      </c>
      <c r="C34" s="14"/>
      <c r="D34" s="14"/>
      <c r="E34" s="74">
        <f>E33+6</f>
        <v>-97.461128174992183</v>
      </c>
      <c r="F34" s="14"/>
      <c r="G34" s="18"/>
      <c r="H34" s="14"/>
      <c r="I34" s="14">
        <v>-91</v>
      </c>
    </row>
    <row r="35" spans="2:10" x14ac:dyDescent="0.25">
      <c r="B35" s="19" t="s">
        <v>91</v>
      </c>
      <c r="C35" s="14"/>
      <c r="D35" s="14"/>
      <c r="E35" s="74">
        <f>10*LOG10(POWER(10,F35/10)+(POWER(10,H35/10)+POWER(10,I35/10))/POWER(10,F27/10))</f>
        <v>2.6749596680528853</v>
      </c>
      <c r="F35" s="14">
        <v>1.5</v>
      </c>
      <c r="G35" s="18"/>
      <c r="H35" s="14">
        <v>2</v>
      </c>
      <c r="I35" s="14">
        <v>7.3</v>
      </c>
    </row>
    <row r="36" spans="2:10" x14ac:dyDescent="0.25">
      <c r="B36" s="22" t="s">
        <v>36</v>
      </c>
      <c r="C36" s="21"/>
      <c r="D36" s="21"/>
      <c r="E36" s="76"/>
      <c r="F36" s="21"/>
      <c r="G36" s="23"/>
      <c r="H36" s="21"/>
      <c r="I36" s="21">
        <v>12</v>
      </c>
    </row>
    <row r="37" spans="2:10" x14ac:dyDescent="0.25">
      <c r="B37" s="6"/>
      <c r="C37" s="7"/>
      <c r="D37" s="7"/>
      <c r="E37" s="7"/>
      <c r="F37" s="7"/>
      <c r="G37" s="7"/>
      <c r="H37" s="7"/>
      <c r="I37" s="7"/>
      <c r="J37" s="6"/>
    </row>
    <row r="38" spans="2:10" x14ac:dyDescent="0.25">
      <c r="B38" s="51" t="s">
        <v>102</v>
      </c>
    </row>
    <row r="39" spans="2:10" ht="13" x14ac:dyDescent="0.3">
      <c r="B39" s="5" t="s">
        <v>104</v>
      </c>
      <c r="C39" t="s">
        <v>103</v>
      </c>
    </row>
    <row r="40" spans="2:10" ht="13" x14ac:dyDescent="0.3">
      <c r="B40" s="50" t="s">
        <v>122</v>
      </c>
      <c r="C40" t="s">
        <v>123</v>
      </c>
    </row>
    <row r="42" spans="2:10" ht="13" x14ac:dyDescent="0.3">
      <c r="B42" s="5" t="s">
        <v>13</v>
      </c>
    </row>
    <row r="43" spans="2:10" x14ac:dyDescent="0.25">
      <c r="B43" s="69" t="s">
        <v>141</v>
      </c>
      <c r="C43" s="1"/>
      <c r="D43" s="69"/>
      <c r="E43" s="69"/>
      <c r="F43" s="69"/>
      <c r="G43" s="69"/>
      <c r="H43" s="69"/>
      <c r="I43" s="69"/>
    </row>
    <row r="44" spans="2:10" x14ac:dyDescent="0.25">
      <c r="B44" t="s">
        <v>31</v>
      </c>
    </row>
    <row r="45" spans="2:10" x14ac:dyDescent="0.25">
      <c r="B45" t="s">
        <v>32</v>
      </c>
    </row>
    <row r="47" spans="2:10" x14ac:dyDescent="0.25">
      <c r="B47" t="s">
        <v>157</v>
      </c>
    </row>
  </sheetData>
  <conditionalFormatting sqref="E18">
    <cfRule type="cellIs" dxfId="3" priority="11" operator="lessThan">
      <formula>$E$20</formula>
    </cfRule>
  </conditionalFormatting>
  <conditionalFormatting sqref="E31">
    <cfRule type="cellIs" dxfId="2" priority="3" operator="lessThan">
      <formula>$E$20</formula>
    </cfRule>
  </conditionalFormatting>
  <conditionalFormatting sqref="C16">
    <cfRule type="cellIs" dxfId="1" priority="2" operator="greaterThan">
      <formula>30</formula>
    </cfRule>
  </conditionalFormatting>
  <conditionalFormatting sqref="C29">
    <cfRule type="cellIs" dxfId="0" priority="1" operator="greaterThan">
      <formula>30</formula>
    </cfRule>
  </conditionalFormatting>
  <pageMargins left="0.7" right="0.7" top="0.78740157499999996" bottom="0.78740157499999996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A1196-AFEB-437C-8063-89E1C245C603}">
  <dimension ref="B2:H24"/>
  <sheetViews>
    <sheetView workbookViewId="0">
      <selection activeCell="C13" sqref="C13"/>
    </sheetView>
  </sheetViews>
  <sheetFormatPr baseColWidth="10" defaultRowHeight="12.5" x14ac:dyDescent="0.25"/>
  <cols>
    <col min="2" max="2" width="43.90625" bestFit="1" customWidth="1"/>
    <col min="5" max="5" width="80.36328125" customWidth="1"/>
  </cols>
  <sheetData>
    <row r="2" spans="2:8" ht="15.5" x14ac:dyDescent="0.35">
      <c r="B2" s="8" t="s">
        <v>20</v>
      </c>
    </row>
    <row r="3" spans="2:8" x14ac:dyDescent="0.25">
      <c r="B3" t="s">
        <v>137</v>
      </c>
    </row>
    <row r="5" spans="2:8" ht="13" x14ac:dyDescent="0.3">
      <c r="B5" s="30" t="s">
        <v>78</v>
      </c>
      <c r="C5" s="45" t="s">
        <v>79</v>
      </c>
      <c r="D5" s="45" t="s">
        <v>80</v>
      </c>
      <c r="E5" s="30" t="s">
        <v>77</v>
      </c>
    </row>
    <row r="6" spans="2:8" x14ac:dyDescent="0.25">
      <c r="B6" s="46" t="s">
        <v>109</v>
      </c>
      <c r="C6" s="48" t="s">
        <v>113</v>
      </c>
      <c r="D6" s="47" t="s">
        <v>110</v>
      </c>
      <c r="E6" s="3" t="s">
        <v>56</v>
      </c>
    </row>
    <row r="7" spans="2:8" x14ac:dyDescent="0.25">
      <c r="B7" s="4" t="s">
        <v>44</v>
      </c>
      <c r="C7" s="6">
        <v>-2.9</v>
      </c>
      <c r="D7" s="6" t="s">
        <v>43</v>
      </c>
      <c r="E7" s="4" t="s">
        <v>114</v>
      </c>
    </row>
    <row r="8" spans="2:8" x14ac:dyDescent="0.25">
      <c r="B8" s="4" t="s">
        <v>45</v>
      </c>
      <c r="C8" s="6">
        <v>18.899999999999999</v>
      </c>
      <c r="D8" s="6" t="s">
        <v>116</v>
      </c>
      <c r="E8" s="4" t="s">
        <v>114</v>
      </c>
    </row>
    <row r="9" spans="2:8" x14ac:dyDescent="0.25">
      <c r="B9" s="4" t="s">
        <v>111</v>
      </c>
      <c r="C9" s="6"/>
      <c r="D9" s="6" t="s">
        <v>117</v>
      </c>
      <c r="E9" s="4" t="s">
        <v>84</v>
      </c>
    </row>
    <row r="10" spans="2:8" x14ac:dyDescent="0.25">
      <c r="B10" s="4" t="s">
        <v>112</v>
      </c>
      <c r="C10" s="6"/>
      <c r="D10" s="6" t="s">
        <v>118</v>
      </c>
      <c r="E10" s="4"/>
    </row>
    <row r="11" spans="2:8" x14ac:dyDescent="0.25">
      <c r="B11" s="4" t="s">
        <v>51</v>
      </c>
      <c r="C11" s="6">
        <v>25</v>
      </c>
      <c r="D11" s="6" t="s">
        <v>3</v>
      </c>
      <c r="E11" s="4" t="s">
        <v>52</v>
      </c>
    </row>
    <row r="12" spans="2:8" x14ac:dyDescent="0.25">
      <c r="B12" s="4" t="s">
        <v>42</v>
      </c>
      <c r="C12" s="6">
        <v>15</v>
      </c>
      <c r="D12" s="6" t="s">
        <v>3</v>
      </c>
      <c r="E12" s="4" t="s">
        <v>55</v>
      </c>
    </row>
    <row r="13" spans="2:8" x14ac:dyDescent="0.25">
      <c r="B13" s="4" t="s">
        <v>87</v>
      </c>
      <c r="C13" s="6">
        <v>10</v>
      </c>
      <c r="D13" s="6" t="s">
        <v>3</v>
      </c>
      <c r="E13" s="4" t="s">
        <v>90</v>
      </c>
    </row>
    <row r="14" spans="2:8" x14ac:dyDescent="0.25">
      <c r="B14" s="4" t="s">
        <v>88</v>
      </c>
      <c r="C14" s="6">
        <v>-10</v>
      </c>
      <c r="D14" s="6" t="s">
        <v>3</v>
      </c>
      <c r="E14" s="4" t="s">
        <v>89</v>
      </c>
    </row>
    <row r="15" spans="2:8" x14ac:dyDescent="0.25">
      <c r="B15" s="20" t="s">
        <v>28</v>
      </c>
      <c r="C15" s="6">
        <v>-97.7</v>
      </c>
      <c r="D15" s="6" t="s">
        <v>3</v>
      </c>
      <c r="E15" s="28" t="s">
        <v>125</v>
      </c>
      <c r="H15" t="s">
        <v>54</v>
      </c>
    </row>
    <row r="16" spans="2:8" x14ac:dyDescent="0.25">
      <c r="B16" s="20" t="s">
        <v>126</v>
      </c>
      <c r="C16" s="49">
        <f>-174+10*LOG10(1536000)</f>
        <v>-112.13608784304506</v>
      </c>
      <c r="D16" s="6" t="s">
        <v>3</v>
      </c>
      <c r="E16" s="28" t="s">
        <v>124</v>
      </c>
      <c r="H16" s="13" t="s">
        <v>54</v>
      </c>
    </row>
    <row r="17" spans="2:8" x14ac:dyDescent="0.25">
      <c r="B17" s="20" t="s">
        <v>128</v>
      </c>
      <c r="C17" s="54">
        <v>5.6</v>
      </c>
      <c r="D17" s="7" t="s">
        <v>53</v>
      </c>
      <c r="E17" s="28" t="s">
        <v>131</v>
      </c>
      <c r="H17" s="13"/>
    </row>
    <row r="18" spans="2:8" x14ac:dyDescent="0.25">
      <c r="B18" s="20" t="s">
        <v>115</v>
      </c>
      <c r="C18" s="55" t="s">
        <v>127</v>
      </c>
      <c r="D18" s="7" t="s">
        <v>53</v>
      </c>
      <c r="E18" s="28"/>
      <c r="H18" s="13"/>
    </row>
    <row r="19" spans="2:8" x14ac:dyDescent="0.25">
      <c r="B19" s="20" t="s">
        <v>34</v>
      </c>
      <c r="C19" s="7">
        <v>1.5</v>
      </c>
      <c r="D19" s="6" t="s">
        <v>53</v>
      </c>
      <c r="E19" s="4"/>
    </row>
    <row r="20" spans="2:8" x14ac:dyDescent="0.25">
      <c r="B20" s="20" t="s">
        <v>35</v>
      </c>
      <c r="C20" s="7">
        <v>7.3</v>
      </c>
      <c r="D20" s="7" t="s">
        <v>53</v>
      </c>
      <c r="E20" s="4" t="s">
        <v>135</v>
      </c>
    </row>
    <row r="21" spans="2:8" x14ac:dyDescent="0.25">
      <c r="B21" s="20" t="s">
        <v>85</v>
      </c>
      <c r="C21" s="6">
        <v>2</v>
      </c>
      <c r="D21" s="6" t="s">
        <v>53</v>
      </c>
      <c r="E21" s="4" t="s">
        <v>136</v>
      </c>
    </row>
    <row r="22" spans="2:8" x14ac:dyDescent="0.25">
      <c r="B22" s="4" t="s">
        <v>40</v>
      </c>
      <c r="C22" s="6">
        <v>50</v>
      </c>
      <c r="D22" s="6" t="s">
        <v>120</v>
      </c>
      <c r="E22" s="4" t="s">
        <v>56</v>
      </c>
    </row>
    <row r="23" spans="2:8" x14ac:dyDescent="0.25">
      <c r="B23" s="10" t="s">
        <v>119</v>
      </c>
      <c r="C23" s="33">
        <v>10</v>
      </c>
      <c r="D23" s="33" t="s">
        <v>53</v>
      </c>
      <c r="E23" s="10" t="s">
        <v>56</v>
      </c>
    </row>
    <row r="24" spans="2:8" x14ac:dyDescent="0.25">
      <c r="B24" s="6"/>
      <c r="C24" s="6"/>
      <c r="D24" s="6"/>
      <c r="E24" s="6"/>
    </row>
  </sheetData>
  <pageMargins left="0.7" right="0.7" top="0.78740157499999996" bottom="0.78740157499999996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C4AAC-A7E5-4057-A498-33C47F0B1826}">
  <dimension ref="B2:H29"/>
  <sheetViews>
    <sheetView workbookViewId="0">
      <selection activeCell="E23" sqref="E23"/>
    </sheetView>
  </sheetViews>
  <sheetFormatPr baseColWidth="10" defaultRowHeight="12.5" x14ac:dyDescent="0.25"/>
  <cols>
    <col min="2" max="2" width="43.90625" bestFit="1" customWidth="1"/>
    <col min="5" max="5" width="80.36328125" customWidth="1"/>
  </cols>
  <sheetData>
    <row r="2" spans="2:8" ht="15.5" x14ac:dyDescent="0.35">
      <c r="B2" s="8" t="s">
        <v>105</v>
      </c>
    </row>
    <row r="3" spans="2:8" x14ac:dyDescent="0.25">
      <c r="B3" t="s">
        <v>137</v>
      </c>
    </row>
    <row r="5" spans="2:8" ht="13" x14ac:dyDescent="0.3">
      <c r="B5" s="30" t="s">
        <v>78</v>
      </c>
      <c r="C5" s="45" t="s">
        <v>79</v>
      </c>
      <c r="D5" s="45" t="s">
        <v>80</v>
      </c>
      <c r="E5" s="30" t="s">
        <v>77</v>
      </c>
    </row>
    <row r="6" spans="2:8" x14ac:dyDescent="0.25">
      <c r="B6" s="53" t="s">
        <v>109</v>
      </c>
      <c r="C6" s="67" t="s">
        <v>113</v>
      </c>
      <c r="D6" s="66" t="s">
        <v>110</v>
      </c>
      <c r="E6" s="26" t="s">
        <v>134</v>
      </c>
    </row>
    <row r="7" spans="2:8" x14ac:dyDescent="0.25">
      <c r="B7" s="12" t="s">
        <v>44</v>
      </c>
      <c r="C7" s="20"/>
      <c r="D7" s="20" t="s">
        <v>43</v>
      </c>
      <c r="E7" s="27" t="s">
        <v>106</v>
      </c>
    </row>
    <row r="8" spans="2:8" x14ac:dyDescent="0.25">
      <c r="B8" s="12" t="s">
        <v>45</v>
      </c>
      <c r="C8" s="20"/>
      <c r="D8" s="20" t="s">
        <v>46</v>
      </c>
      <c r="E8" s="27" t="s">
        <v>106</v>
      </c>
    </row>
    <row r="9" spans="2:8" x14ac:dyDescent="0.25">
      <c r="B9" s="12" t="s">
        <v>47</v>
      </c>
      <c r="C9" s="20">
        <v>29.2</v>
      </c>
      <c r="D9" s="20" t="s">
        <v>48</v>
      </c>
      <c r="E9" s="27" t="s">
        <v>156</v>
      </c>
    </row>
    <row r="10" spans="2:8" x14ac:dyDescent="0.25">
      <c r="B10" s="12" t="s">
        <v>8</v>
      </c>
      <c r="C10" s="20"/>
      <c r="D10" s="20" t="s">
        <v>49</v>
      </c>
      <c r="E10" s="27"/>
    </row>
    <row r="11" spans="2:8" x14ac:dyDescent="0.25">
      <c r="B11" s="12" t="s">
        <v>51</v>
      </c>
      <c r="C11" s="20"/>
      <c r="D11" s="20" t="s">
        <v>50</v>
      </c>
      <c r="E11" s="27" t="s">
        <v>106</v>
      </c>
    </row>
    <row r="12" spans="2:8" x14ac:dyDescent="0.25">
      <c r="B12" s="12" t="s">
        <v>42</v>
      </c>
      <c r="C12" s="20"/>
      <c r="D12" s="20" t="s">
        <v>3</v>
      </c>
      <c r="E12" s="27" t="s">
        <v>106</v>
      </c>
    </row>
    <row r="13" spans="2:8" x14ac:dyDescent="0.25">
      <c r="B13" s="12" t="s">
        <v>87</v>
      </c>
      <c r="C13" s="20"/>
      <c r="D13" s="20" t="s">
        <v>3</v>
      </c>
      <c r="E13" s="27" t="s">
        <v>106</v>
      </c>
    </row>
    <row r="14" spans="2:8" x14ac:dyDescent="0.25">
      <c r="B14" s="12" t="s">
        <v>88</v>
      </c>
      <c r="C14" s="20"/>
      <c r="D14" s="20" t="s">
        <v>3</v>
      </c>
      <c r="E14" s="27" t="s">
        <v>106</v>
      </c>
    </row>
    <row r="15" spans="2:8" x14ac:dyDescent="0.25">
      <c r="B15" s="12" t="s">
        <v>28</v>
      </c>
      <c r="C15" s="20">
        <v>-97.7</v>
      </c>
      <c r="D15" s="20" t="s">
        <v>3</v>
      </c>
      <c r="E15" s="65" t="s">
        <v>41</v>
      </c>
      <c r="H15" t="s">
        <v>54</v>
      </c>
    </row>
    <row r="16" spans="2:8" x14ac:dyDescent="0.25">
      <c r="B16" s="12" t="s">
        <v>57</v>
      </c>
      <c r="C16" s="68">
        <f>-174+10*LOG10(1536000)</f>
        <v>-112.13608784304506</v>
      </c>
      <c r="D16" s="20" t="s">
        <v>3</v>
      </c>
      <c r="E16" s="28" t="s">
        <v>124</v>
      </c>
      <c r="H16" s="13" t="s">
        <v>54</v>
      </c>
    </row>
    <row r="17" spans="2:8" x14ac:dyDescent="0.25">
      <c r="B17" s="12" t="s">
        <v>34</v>
      </c>
      <c r="C17" s="20"/>
      <c r="D17" s="20" t="s">
        <v>53</v>
      </c>
      <c r="E17" s="27" t="s">
        <v>106</v>
      </c>
    </row>
    <row r="18" spans="2:8" x14ac:dyDescent="0.25">
      <c r="B18" s="12" t="s">
        <v>35</v>
      </c>
      <c r="C18" s="20">
        <v>7.3</v>
      </c>
      <c r="D18" s="20" t="s">
        <v>53</v>
      </c>
      <c r="E18" s="11" t="s">
        <v>135</v>
      </c>
    </row>
    <row r="19" spans="2:8" x14ac:dyDescent="0.25">
      <c r="B19" s="12" t="s">
        <v>85</v>
      </c>
      <c r="C19" s="20">
        <v>2</v>
      </c>
      <c r="D19" s="20" t="s">
        <v>53</v>
      </c>
      <c r="E19" s="27" t="s">
        <v>136</v>
      </c>
    </row>
    <row r="20" spans="2:8" x14ac:dyDescent="0.25">
      <c r="B20" s="12" t="s">
        <v>40</v>
      </c>
      <c r="C20" s="20">
        <v>50</v>
      </c>
      <c r="D20" s="20" t="s">
        <v>120</v>
      </c>
      <c r="E20" s="27"/>
    </row>
    <row r="21" spans="2:8" x14ac:dyDescent="0.25">
      <c r="B21" s="2" t="s">
        <v>119</v>
      </c>
      <c r="C21" s="10"/>
      <c r="D21" s="10" t="s">
        <v>53</v>
      </c>
      <c r="E21" s="52" t="s">
        <v>106</v>
      </c>
    </row>
    <row r="22" spans="2:8" x14ac:dyDescent="0.25">
      <c r="B22" s="6"/>
      <c r="C22" s="6"/>
      <c r="D22" s="6"/>
      <c r="E22" s="6"/>
    </row>
    <row r="23" spans="2:8" ht="15.5" x14ac:dyDescent="0.35">
      <c r="B23" s="8" t="s">
        <v>133</v>
      </c>
      <c r="C23" s="6"/>
      <c r="D23" s="6"/>
      <c r="E23" s="6"/>
    </row>
    <row r="24" spans="2:8" x14ac:dyDescent="0.25">
      <c r="B24" t="s">
        <v>74</v>
      </c>
    </row>
    <row r="26" spans="2:8" ht="13" x14ac:dyDescent="0.3">
      <c r="B26" s="9" t="s">
        <v>78</v>
      </c>
      <c r="C26" s="29" t="s">
        <v>79</v>
      </c>
      <c r="D26" s="29" t="s">
        <v>80</v>
      </c>
      <c r="E26" s="9" t="s">
        <v>77</v>
      </c>
    </row>
    <row r="27" spans="2:8" x14ac:dyDescent="0.25">
      <c r="B27" s="56" t="s">
        <v>132</v>
      </c>
      <c r="C27" s="57">
        <v>29.2</v>
      </c>
      <c r="D27" s="57" t="s">
        <v>48</v>
      </c>
      <c r="E27" s="58" t="s">
        <v>129</v>
      </c>
      <c r="H27" t="s">
        <v>54</v>
      </c>
    </row>
    <row r="28" spans="2:8" x14ac:dyDescent="0.25">
      <c r="B28" s="59" t="s">
        <v>132</v>
      </c>
      <c r="C28" s="60">
        <v>28.37</v>
      </c>
      <c r="D28" s="60" t="s">
        <v>48</v>
      </c>
      <c r="E28" s="61" t="s">
        <v>81</v>
      </c>
    </row>
    <row r="29" spans="2:8" x14ac:dyDescent="0.25">
      <c r="B29" s="62" t="s">
        <v>132</v>
      </c>
      <c r="C29" s="63">
        <v>27.46</v>
      </c>
      <c r="D29" s="63" t="s">
        <v>48</v>
      </c>
      <c r="E29" s="64" t="s">
        <v>130</v>
      </c>
    </row>
  </sheetData>
  <pageMargins left="0.7" right="0.7" top="0.78740157499999996" bottom="0.78740157499999996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+ F l X V K e s K c W l A A A A 9 Q A A A B I A H A B D b 2 5 m a W c v U G F j a 2 F n Z S 5 4 b W w g o h g A K K A U A A A A A A A A A A A A A A A A A A A A A A A A A A A A h Y + x D o I w G I R f h X S n r d U Y J D 9 l Y H G Q x M T E u D a l Q i M U Q 4 v l 3 R x 8 J F 9 B j K J u j v f d X X J 3 v 9 4 g H Z o 6 u K j O 6 t Y k a I Y p C p S R b a F N m a D e H c M I p R y 2 Q p 5 E q Y I x b G w 8 W J 2 g y r l z T I j 3 H v s 5 b r u S M E p n 5 J B v d r J S j Q i 1 s U 4 Y q d C n V f x v I Q 7 7 1 x j O 8 G q J o w X D F M j E I N f m 6 7 N x 7 t P 9 g Z D 1 t e s 7 x Q s V Z m s g k w T y v s A f U E s D B B Q A A g A I A P h Z V 1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4 W V d U K I p H u A 4 A A A A R A A A A E w A c A E Z v c m 1 1 b G F z L 1 N l Y 3 R p b 2 4 x L m 0 g o h g A K K A U A A A A A A A A A A A A A A A A A A A A A A A A A A A A K 0 5 N L s n M z 1 M I h t C G 1 g B Q S w E C L Q A U A A I A C A D 4 W V d U p 6 w p x a U A A A D 1 A A A A E g A A A A A A A A A A A A A A A A A A A A A A Q 2 9 u Z m l n L 1 B h Y 2 t h Z 2 U u e G 1 s U E s B A i 0 A F A A C A A g A + F l X V A / K 6 a u k A A A A 6 Q A A A B M A A A A A A A A A A A A A A A A A 8 Q A A A F t D b 2 5 0 Z W 5 0 X 1 R 5 c G V z X S 5 4 b W x Q S w E C L Q A U A A I A C A D 4 W V d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Y Z 9 8 j 1 Z X u 0 + y l Z X z 3 r h p V Q A A A A A C A A A A A A A D Z g A A w A A A A B A A A A D h H 7 z F I P R s T b j E 0 X 1 U 2 Z g w A A A A A A S A A A C g A A A A E A A A A F D T P d d p L O 7 R z V b P 4 3 Z K a q F Q A A A A b K Z 9 B E d K g J A F J U h a M 2 Y R z 5 a i q Q Y g i T I a M i w T 5 e d G m H U q N B + n 2 c A Y b G 8 e H I J q t t k p P j s W F o k r R G q X p P 8 d J 8 m D X l P I M U d m o d 8 K 8 a A N 7 t z S I E g U A A A A 3 V y q 9 w + P n V 5 K 6 A m D U w 1 0 2 s z l 3 B Y = < / D a t a M a s h u p > 
</file>

<file path=customXml/itemProps1.xml><?xml version="1.0" encoding="utf-8"?>
<ds:datastoreItem xmlns:ds="http://schemas.openxmlformats.org/officeDocument/2006/customXml" ds:itemID="{54CB407F-DCD5-4DD3-80C1-A28CAB09622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Intro</vt:lpstr>
      <vt:lpstr>Reference Model</vt:lpstr>
      <vt:lpstr>Large Signal Handling</vt:lpstr>
      <vt:lpstr>Receiver Sensitivity</vt:lpstr>
      <vt:lpstr>EN62104</vt:lpstr>
      <vt:lpstr>ETSI TS 103461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Moro, Roberto (GD)</dc:creator>
  <cp:lastModifiedBy>Moro, Roberto (GD)</cp:lastModifiedBy>
  <dcterms:created xsi:type="dcterms:W3CDTF">2021-06-30T14:57:14Z</dcterms:created>
  <dcterms:modified xsi:type="dcterms:W3CDTF">2022-02-23T15:47:20Z</dcterms:modified>
</cp:coreProperties>
</file>